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DM\BKP_07.07.2017\2020-21\Assam\"/>
    </mc:Choice>
  </mc:AlternateContent>
  <xr:revisionPtr revIDLastSave="0" documentId="13_ncr:1_{58C4AD30-2048-4EE6-B88F-0924497B687A}" xr6:coauthVersionLast="45" xr6:coauthVersionMax="45" xr10:uidLastSave="{00000000-0000-0000-0000-000000000000}"/>
  <bookViews>
    <workbookView xWindow="-110" yWindow="-110" windowWidth="19420" windowHeight="10420" tabRatio="933" firstSheet="7" activeTab="7" xr2:uid="{00000000-000D-0000-FFFF-FFFF00000000}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2B_DBT" sheetId="157" r:id="rId7"/>
    <sheet name="AT-3" sheetId="100" r:id="rId8"/>
    <sheet name="AT3A_cvrg(Insti)_PY" sheetId="1" r:id="rId9"/>
    <sheet name="AT3B_cvrg(Insti)_UPY " sheetId="58" r:id="rId10"/>
    <sheet name="AT3C_cvrg(Insti)_UPY " sheetId="59" r:id="rId11"/>
    <sheet name="enrolment vs availed_PY" sheetId="60" r:id="rId12"/>
    <sheet name="enrolment vs availed_UPY" sheetId="47" r:id="rId13"/>
    <sheet name="AT-4B" sheetId="141" r:id="rId14"/>
    <sheet name="T5_PLAN_vs_PRFM" sheetId="4" r:id="rId15"/>
    <sheet name="T5A_PLAN_vs_PRFM " sheetId="111" r:id="rId16"/>
    <sheet name="T5B_PLAN_vs_PRFM  (2)" sheetId="127" r:id="rId17"/>
    <sheet name="T5C_Drought_PLAN_vs_PRFM " sheetId="113" r:id="rId18"/>
    <sheet name="T5D_Drought_PLAN_vs_PRFM  " sheetId="112" r:id="rId19"/>
    <sheet name="T6_FG_py_Utlsn" sheetId="5" r:id="rId20"/>
    <sheet name="T6A_FG_Upy_Utlsn " sheetId="74" r:id="rId21"/>
    <sheet name="T6B_Pay_FG_FCI_Pry" sheetId="86" r:id="rId22"/>
    <sheet name="T6C_Coarse_Grain" sheetId="128" r:id="rId23"/>
    <sheet name="T7_CC_PY_Utlsn" sheetId="7" r:id="rId24"/>
    <sheet name="T7ACC_UPY_Utlsn " sheetId="75" r:id="rId25"/>
    <sheet name="AT-8_Hon_CCH_Pry" sheetId="88" r:id="rId26"/>
    <sheet name="AT-8A_Hon_CCH_UPry" sheetId="114" r:id="rId27"/>
    <sheet name="AT9_TA" sheetId="13" r:id="rId28"/>
    <sheet name="AT10_MME" sheetId="14" r:id="rId29"/>
    <sheet name="AT10A_" sheetId="138" r:id="rId30"/>
    <sheet name="AT-10 B" sheetId="121" r:id="rId31"/>
    <sheet name="AT-10 C" sheetId="123" r:id="rId32"/>
    <sheet name="AT-10D" sheetId="102" r:id="rId33"/>
    <sheet name="AT-10 E" sheetId="142" r:id="rId34"/>
    <sheet name="AT-10 F" sheetId="155" r:id="rId35"/>
    <sheet name="AT11_KS Year wise" sheetId="115" r:id="rId36"/>
    <sheet name="AT11A_KS-District wise" sheetId="16" r:id="rId37"/>
    <sheet name="AT12_KD-New" sheetId="26" r:id="rId38"/>
    <sheet name="AT12A_KD-Replacement" sheetId="117" r:id="rId39"/>
    <sheet name="Mode of cooking" sheetId="103" r:id="rId40"/>
    <sheet name="AT-14" sheetId="124" r:id="rId41"/>
    <sheet name="AT-14 A" sheetId="135" r:id="rId42"/>
    <sheet name="AT-15" sheetId="132" r:id="rId43"/>
    <sheet name="AT-16" sheetId="133" r:id="rId44"/>
    <sheet name="AT_17_Coverage-RBSK " sheetId="93" r:id="rId45"/>
    <sheet name="AT18_Details_Community " sheetId="66" r:id="rId46"/>
    <sheet name="AT_19_Impl_Agency" sheetId="84" r:id="rId47"/>
    <sheet name="AT_20_CentralCookingagency " sheetId="119" r:id="rId48"/>
    <sheet name="AT-21" sheetId="105" r:id="rId49"/>
    <sheet name="AT-22" sheetId="108" r:id="rId50"/>
    <sheet name="AT-23 MIS" sheetId="101" r:id="rId51"/>
    <sheet name="AT-23A _AMS" sheetId="139" r:id="rId52"/>
    <sheet name="AT-24" sheetId="104" r:id="rId53"/>
    <sheet name="AT-25" sheetId="109" r:id="rId54"/>
    <sheet name="Sheet1 (2)" sheetId="137" r:id="rId55"/>
    <sheet name="AT26_NoWD" sheetId="27" r:id="rId56"/>
    <sheet name="AT26A_NoWD" sheetId="28" r:id="rId57"/>
    <sheet name="AT27_Req_FG_CA_Pry" sheetId="29" r:id="rId58"/>
    <sheet name="AT27A_Req_FG_CA_U Pry " sheetId="144" r:id="rId59"/>
    <sheet name="AT27B_Req_FG_CA_NCLP" sheetId="145" r:id="rId60"/>
    <sheet name="AT27C_Req_FG_Drought -Pry " sheetId="146" r:id="rId61"/>
    <sheet name="AT27D_Req_FG_Drought -UPry " sheetId="147" r:id="rId62"/>
    <sheet name="AT_28_RqmtKitchen" sheetId="62" r:id="rId63"/>
    <sheet name="AT-28A_RqmtPlinthArea" sheetId="78" r:id="rId64"/>
    <sheet name="AT-28B_Kitchen repair" sheetId="152" r:id="rId65"/>
    <sheet name="AT29_Replacement KD " sheetId="154" r:id="rId66"/>
    <sheet name="AT29_A_Replacement KD" sheetId="153" r:id="rId67"/>
    <sheet name="AT-30_Coook-cum-Helper" sheetId="65" r:id="rId68"/>
    <sheet name="AT_31_Budget_provision " sheetId="98" r:id="rId69"/>
    <sheet name="AT32_Drought Pry Util" sheetId="148" r:id="rId70"/>
    <sheet name="AT-32A Drought UPry Util" sheetId="149" r:id="rId71"/>
    <sheet name="Sheet2" sheetId="158" r:id="rId72"/>
  </sheets>
  <definedNames>
    <definedName name="_xlnm._FilterDatabase" localSheetId="12" hidden="1">'enrolment vs availed_UPY'!#REF!</definedName>
    <definedName name="_xlnm.Print_Area" localSheetId="44">'AT_17_Coverage-RBSK '!$A$1:$L$53</definedName>
    <definedName name="_xlnm.Print_Area" localSheetId="46">AT_19_Impl_Agency!$A$1:$J$58</definedName>
    <definedName name="_xlnm.Print_Area" localSheetId="47">'AT_20_CentralCookingagency '!$A$1:$M$55</definedName>
    <definedName name="_xlnm.Print_Area" localSheetId="62">AT_28_RqmtKitchen!$A$1:$R$50</definedName>
    <definedName name="_xlnm.Print_Area" localSheetId="5">AT_2A_fundflow!$A$1:$V$30</definedName>
    <definedName name="_xlnm.Print_Area" localSheetId="68">'AT_31_Budget_provision '!$A$1:$W$35</definedName>
    <definedName name="_xlnm.Print_Area" localSheetId="30">'AT-10 B'!$A$1:$I$50</definedName>
    <definedName name="_xlnm.Print_Area" localSheetId="31">'AT-10 C'!$A$1:$J$18</definedName>
    <definedName name="_xlnm.Print_Area" localSheetId="33">'AT-10 E'!$A$1:$H$49</definedName>
    <definedName name="_xlnm.Print_Area" localSheetId="34">'AT-10 F'!$A$1:$H$49</definedName>
    <definedName name="_xlnm.Print_Area" localSheetId="28">AT10_MME!$A$1:$H$32</definedName>
    <definedName name="_xlnm.Print_Area" localSheetId="29">AT10A_!$A$1:$E$52</definedName>
    <definedName name="_xlnm.Print_Area" localSheetId="32">'AT-10D'!$A$1:$H$34</definedName>
    <definedName name="_xlnm.Print_Area" localSheetId="35">'AT11_KS Year wise'!$A$1:$K$34</definedName>
    <definedName name="_xlnm.Print_Area" localSheetId="36">'AT11A_KS-District wise'!$A$1:$K$54</definedName>
    <definedName name="_xlnm.Print_Area" localSheetId="37">'AT12_KD-New'!$A$1:$K$53</definedName>
    <definedName name="_xlnm.Print_Area" localSheetId="38">'AT12A_KD-Replacement'!$A$1:$K$53</definedName>
    <definedName name="_xlnm.Print_Area" localSheetId="40">'AT-14'!$A$1:$N$48</definedName>
    <definedName name="_xlnm.Print_Area" localSheetId="41">'AT-14 A'!$A$1:$H$17</definedName>
    <definedName name="_xlnm.Print_Area" localSheetId="42">'AT-15'!$A$1:$L$49</definedName>
    <definedName name="_xlnm.Print_Area" localSheetId="43">'AT-16'!$A$1:$K$49</definedName>
    <definedName name="_xlnm.Print_Area" localSheetId="45">'AT18_Details_Community '!$A$1:$F$51</definedName>
    <definedName name="_xlnm.Print_Area" localSheetId="3">'AT-1-Gen_Info '!$A$1:$T$58</definedName>
    <definedName name="_xlnm.Print_Area" localSheetId="51">'AT-23A _AMS'!$A$1:$L$55</definedName>
    <definedName name="_xlnm.Print_Area" localSheetId="52">'AT-24'!$A$1:$M$50</definedName>
    <definedName name="_xlnm.Print_Area" localSheetId="53">'AT-25'!$A$1:$F$46</definedName>
    <definedName name="_xlnm.Print_Area" localSheetId="55">AT26_NoWD!$A$1:$L$31</definedName>
    <definedName name="_xlnm.Print_Area" localSheetId="56">AT26A_NoWD!$A$1:$K$32</definedName>
    <definedName name="_xlnm.Print_Area" localSheetId="57">AT27_Req_FG_CA_Pry!$A$1:$T$54</definedName>
    <definedName name="_xlnm.Print_Area" localSheetId="58">'AT27A_Req_FG_CA_U Pry '!$A$1:$T$53</definedName>
    <definedName name="_xlnm.Print_Area" localSheetId="59">AT27B_Req_FG_CA_NCLP!$A$1:$P$23</definedName>
    <definedName name="_xlnm.Print_Area" localSheetId="60">'AT27C_Req_FG_Drought -Pry '!$A$1:$P$54</definedName>
    <definedName name="_xlnm.Print_Area" localSheetId="61">'AT27D_Req_FG_Drought -UPry '!$A$1:$P$54</definedName>
    <definedName name="_xlnm.Print_Area" localSheetId="63">'AT-28A_RqmtPlinthArea'!$A$1:$S$49</definedName>
    <definedName name="_xlnm.Print_Area" localSheetId="64">'AT-28B_Kitchen repair'!$A$1:$G$50</definedName>
    <definedName name="_xlnm.Print_Area" localSheetId="66">'AT29_A_Replacement KD'!$A$1:$V$51</definedName>
    <definedName name="_xlnm.Print_Area" localSheetId="65">'AT29_Replacement KD '!$A$1:$V$51</definedName>
    <definedName name="_xlnm.Print_Area" localSheetId="6">'AT-2B_DBT'!$A$1:$L$35</definedName>
    <definedName name="_xlnm.Print_Area" localSheetId="4">'AT-2-S1 BUDGET'!$A$1:$V$32</definedName>
    <definedName name="_xlnm.Print_Area" localSheetId="67">'AT-30_Coook-cum-Helper'!$A$1:$L$50</definedName>
    <definedName name="_xlnm.Print_Area" localSheetId="69">'AT32_Drought Pry Util'!$A$1:$L$52</definedName>
    <definedName name="_xlnm.Print_Area" localSheetId="70">'AT-32A Drought UPry Util'!$A$1:$L$50</definedName>
    <definedName name="_xlnm.Print_Area" localSheetId="8">'AT3A_cvrg(Insti)_PY'!$A$1:$N$56</definedName>
    <definedName name="_xlnm.Print_Area" localSheetId="9">'AT3B_cvrg(Insti)_UPY '!$A$1:$N$56</definedName>
    <definedName name="_xlnm.Print_Area" localSheetId="10">'AT3C_cvrg(Insti)_UPY '!$A$1:$N$57</definedName>
    <definedName name="_xlnm.Print_Area" localSheetId="25">'AT-8_Hon_CCH_Pry'!$A$1:$V$55</definedName>
    <definedName name="_xlnm.Print_Area" localSheetId="26">'AT-8A_Hon_CCH_UPry'!$A$1:$V$54</definedName>
    <definedName name="_xlnm.Print_Area" localSheetId="27">AT9_TA!$A$1:$I$51</definedName>
    <definedName name="_xlnm.Print_Area" localSheetId="1">Contents!$A$1:$C$69</definedName>
    <definedName name="_xlnm.Print_Area" localSheetId="11">'enrolment vs availed_PY'!$A$1:$Q$55</definedName>
    <definedName name="_xlnm.Print_Area" localSheetId="12">'enrolment vs availed_UPY'!$A$1:$Q$55</definedName>
    <definedName name="_xlnm.Print_Area" localSheetId="39">'Mode of cooking'!$A$1:$H$49</definedName>
    <definedName name="_xlnm.Print_Area" localSheetId="2">Sheet1!$A$1:$J$24</definedName>
    <definedName name="_xlnm.Print_Area" localSheetId="54">'Sheet1 (2)'!$A$1:$J$24</definedName>
    <definedName name="_xlnm.Print_Area" localSheetId="14">T5_PLAN_vs_PRFM!$A$1:$J$52</definedName>
    <definedName name="_xlnm.Print_Area" localSheetId="15">'T5A_PLAN_vs_PRFM '!$A$1:$J$52</definedName>
    <definedName name="_xlnm.Print_Area" localSheetId="16">'T5B_PLAN_vs_PRFM  (2)'!$A$1:$J$20</definedName>
    <definedName name="_xlnm.Print_Area" localSheetId="17">'T5C_Drought_PLAN_vs_PRFM '!$A$1:$J$52</definedName>
    <definedName name="_xlnm.Print_Area" localSheetId="18">'T5D_Drought_PLAN_vs_PRFM  '!$A$1:$J$52</definedName>
    <definedName name="_xlnm.Print_Area" localSheetId="19">T6_FG_py_Utlsn!$A$1:$L$53</definedName>
    <definedName name="_xlnm.Print_Area" localSheetId="20">'T6A_FG_Upy_Utlsn '!$A$1:$L$53</definedName>
    <definedName name="_xlnm.Print_Area" localSheetId="21">T6B_Pay_FG_FCI_Pry!$A$1:$M$55</definedName>
    <definedName name="_xlnm.Print_Area" localSheetId="22">T6C_Coarse_Grain!$A$1:$L$54</definedName>
    <definedName name="_xlnm.Print_Area" localSheetId="23">T7_CC_PY_Utlsn!$A$1:$Q$54</definedName>
    <definedName name="_xlnm.Print_Area" localSheetId="24">'T7ACC_UPY_Utlsn '!$A$1:$Q$53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00" l="1"/>
  <c r="G46" i="29" l="1"/>
  <c r="K42" i="142" l="1"/>
  <c r="F42" i="142"/>
  <c r="E42" i="142"/>
  <c r="D42" i="142"/>
  <c r="C42" i="142"/>
  <c r="J41" i="142"/>
  <c r="G41" i="142"/>
  <c r="J40" i="142"/>
  <c r="G40" i="142"/>
  <c r="J39" i="142"/>
  <c r="G39" i="142"/>
  <c r="J38" i="142"/>
  <c r="G38" i="142"/>
  <c r="J37" i="142"/>
  <c r="G37" i="142"/>
  <c r="J36" i="142"/>
  <c r="G36" i="142"/>
  <c r="J35" i="142"/>
  <c r="G35" i="142"/>
  <c r="J34" i="142"/>
  <c r="G34" i="142"/>
  <c r="J33" i="142"/>
  <c r="G33" i="142"/>
  <c r="J32" i="142"/>
  <c r="G32" i="142"/>
  <c r="J31" i="142"/>
  <c r="G31" i="142"/>
  <c r="J30" i="142"/>
  <c r="G30" i="142"/>
  <c r="J29" i="142"/>
  <c r="G29" i="142"/>
  <c r="J28" i="142"/>
  <c r="G28" i="142"/>
  <c r="J27" i="142"/>
  <c r="G27" i="142"/>
  <c r="J26" i="142"/>
  <c r="G26" i="142"/>
  <c r="J25" i="142"/>
  <c r="G25" i="142"/>
  <c r="J24" i="142"/>
  <c r="G24" i="142"/>
  <c r="J23" i="142"/>
  <c r="G23" i="142"/>
  <c r="J22" i="142"/>
  <c r="G22" i="142"/>
  <c r="J21" i="142"/>
  <c r="G21" i="142"/>
  <c r="J20" i="142"/>
  <c r="G20" i="142"/>
  <c r="J19" i="142"/>
  <c r="G19" i="142"/>
  <c r="J18" i="142"/>
  <c r="G18" i="142"/>
  <c r="J17" i="142"/>
  <c r="G17" i="142"/>
  <c r="J16" i="142"/>
  <c r="G16" i="142"/>
  <c r="J15" i="142"/>
  <c r="G15" i="142"/>
  <c r="J14" i="142"/>
  <c r="G14" i="142"/>
  <c r="J13" i="142"/>
  <c r="G13" i="142"/>
  <c r="J12" i="142"/>
  <c r="G12" i="142"/>
  <c r="G42" i="142" s="1"/>
  <c r="J11" i="142"/>
  <c r="J42" i="142" s="1"/>
  <c r="G11" i="142"/>
  <c r="J10" i="142"/>
  <c r="G10" i="142"/>
  <c r="J9" i="142"/>
  <c r="G9" i="142"/>
  <c r="C46" i="100" l="1"/>
  <c r="H44" i="100"/>
  <c r="I49" i="86" l="1"/>
  <c r="P51" i="139"/>
  <c r="P50" i="139"/>
  <c r="P46" i="101"/>
  <c r="O46" i="101"/>
  <c r="N46" i="101"/>
  <c r="D46" i="101"/>
  <c r="J47" i="93"/>
  <c r="H47" i="93"/>
  <c r="F47" i="93"/>
  <c r="D46" i="60"/>
  <c r="E46" i="60"/>
  <c r="F46" i="60"/>
  <c r="G46" i="60"/>
  <c r="H46" i="60"/>
  <c r="I46" i="60"/>
  <c r="J46" i="60"/>
  <c r="K46" i="60"/>
  <c r="L46" i="60"/>
  <c r="M46" i="60"/>
  <c r="N46" i="60"/>
  <c r="O46" i="60"/>
  <c r="P46" i="60"/>
  <c r="Q46" i="60"/>
  <c r="C46" i="60"/>
  <c r="D49" i="88" l="1"/>
  <c r="C49" i="88"/>
  <c r="H46" i="13" l="1"/>
  <c r="G28" i="14"/>
  <c r="P51" i="88"/>
  <c r="H49" i="88"/>
  <c r="I49" i="88"/>
  <c r="J49" i="88"/>
  <c r="K49" i="88"/>
  <c r="L49" i="88"/>
  <c r="M49" i="88"/>
  <c r="N49" i="88"/>
  <c r="O49" i="88"/>
  <c r="P49" i="88"/>
  <c r="Q49" i="88"/>
  <c r="R49" i="88"/>
  <c r="S49" i="88"/>
  <c r="T49" i="88"/>
  <c r="U49" i="88"/>
  <c r="V49" i="88"/>
  <c r="G49" i="88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S14" i="7"/>
  <c r="R14" i="7"/>
  <c r="N51" i="7"/>
  <c r="S49" i="7"/>
  <c r="I49" i="7"/>
  <c r="J49" i="7"/>
  <c r="K49" i="7"/>
  <c r="L49" i="7"/>
  <c r="M49" i="7"/>
  <c r="N49" i="7"/>
  <c r="O49" i="7"/>
  <c r="P49" i="7"/>
  <c r="Q49" i="7"/>
  <c r="I53" i="7"/>
  <c r="E49" i="7"/>
  <c r="F49" i="7"/>
  <c r="G49" i="7"/>
  <c r="H49" i="7"/>
  <c r="I48" i="86"/>
  <c r="E49" i="5"/>
  <c r="H48" i="5"/>
  <c r="E48" i="5"/>
  <c r="F48" i="5"/>
  <c r="G48" i="5"/>
  <c r="C48" i="5"/>
  <c r="D48" i="5"/>
  <c r="D42" i="108" l="1"/>
  <c r="E42" i="108"/>
  <c r="F42" i="108"/>
  <c r="H42" i="108"/>
  <c r="I42" i="108"/>
  <c r="J42" i="108"/>
  <c r="K42" i="108"/>
  <c r="L42" i="108"/>
  <c r="M42" i="108"/>
  <c r="N42" i="108"/>
  <c r="O42" i="108"/>
  <c r="D42" i="105"/>
  <c r="E42" i="105"/>
  <c r="F42" i="105"/>
  <c r="G42" i="105"/>
  <c r="H42" i="105"/>
  <c r="I42" i="105"/>
  <c r="J42" i="105"/>
  <c r="D45" i="93"/>
  <c r="E45" i="93"/>
  <c r="F45" i="93"/>
  <c r="G45" i="93"/>
  <c r="H45" i="93"/>
  <c r="I45" i="93"/>
  <c r="J45" i="93"/>
  <c r="K45" i="93"/>
  <c r="L45" i="93"/>
  <c r="C45" i="93"/>
  <c r="M45" i="101" l="1"/>
  <c r="L45" i="101"/>
  <c r="K45" i="101"/>
  <c r="J45" i="101"/>
  <c r="I45" i="101"/>
  <c r="H45" i="101"/>
  <c r="G45" i="101"/>
  <c r="F45" i="101"/>
  <c r="E45" i="101"/>
  <c r="D45" i="101"/>
  <c r="C45" i="101"/>
  <c r="L49" i="139"/>
  <c r="K49" i="139"/>
  <c r="J49" i="139"/>
  <c r="I49" i="139"/>
  <c r="H49" i="139"/>
  <c r="G49" i="139"/>
  <c r="F49" i="139"/>
  <c r="E49" i="139"/>
  <c r="D49" i="139"/>
  <c r="C49" i="139"/>
  <c r="O45" i="154"/>
  <c r="K45" i="154"/>
  <c r="J45" i="154"/>
  <c r="I45" i="154"/>
  <c r="H45" i="154"/>
  <c r="G45" i="154"/>
  <c r="F45" i="154"/>
  <c r="E45" i="154"/>
  <c r="D45" i="154"/>
  <c r="C45" i="154"/>
  <c r="S44" i="154"/>
  <c r="Q44" i="154"/>
  <c r="P44" i="154"/>
  <c r="M44" i="154"/>
  <c r="L44" i="154"/>
  <c r="T44" i="154" s="1"/>
  <c r="S43" i="154"/>
  <c r="Q43" i="154"/>
  <c r="P43" i="154"/>
  <c r="M43" i="154"/>
  <c r="L43" i="154"/>
  <c r="S42" i="154"/>
  <c r="Q42" i="154"/>
  <c r="P42" i="154"/>
  <c r="M42" i="154"/>
  <c r="L42" i="154"/>
  <c r="S41" i="154"/>
  <c r="Q41" i="154"/>
  <c r="P41" i="154"/>
  <c r="M41" i="154"/>
  <c r="L41" i="154"/>
  <c r="S40" i="154"/>
  <c r="Q40" i="154"/>
  <c r="P40" i="154"/>
  <c r="M40" i="154"/>
  <c r="L40" i="154"/>
  <c r="S39" i="154"/>
  <c r="Q39" i="154"/>
  <c r="P39" i="154"/>
  <c r="M39" i="154"/>
  <c r="L39" i="154"/>
  <c r="S38" i="154"/>
  <c r="Q38" i="154"/>
  <c r="P38" i="154"/>
  <c r="M38" i="154"/>
  <c r="L38" i="154"/>
  <c r="S37" i="154"/>
  <c r="Q37" i="154"/>
  <c r="P37" i="154"/>
  <c r="M37" i="154"/>
  <c r="L37" i="154"/>
  <c r="S36" i="154"/>
  <c r="Q36" i="154"/>
  <c r="P36" i="154"/>
  <c r="M36" i="154"/>
  <c r="N36" i="154" s="1"/>
  <c r="L36" i="154"/>
  <c r="S35" i="154"/>
  <c r="Q35" i="154"/>
  <c r="U35" i="154" s="1"/>
  <c r="P35" i="154"/>
  <c r="M35" i="154"/>
  <c r="L35" i="154"/>
  <c r="S34" i="154"/>
  <c r="Q34" i="154"/>
  <c r="P34" i="154"/>
  <c r="M34" i="154"/>
  <c r="L34" i="154"/>
  <c r="S33" i="154"/>
  <c r="Q33" i="154"/>
  <c r="P33" i="154"/>
  <c r="R33" i="154" s="1"/>
  <c r="M33" i="154"/>
  <c r="L33" i="154"/>
  <c r="S32" i="154"/>
  <c r="Q32" i="154"/>
  <c r="P32" i="154"/>
  <c r="M32" i="154"/>
  <c r="L32" i="154"/>
  <c r="S31" i="154"/>
  <c r="Q31" i="154"/>
  <c r="P31" i="154"/>
  <c r="M31" i="154"/>
  <c r="L31" i="154"/>
  <c r="S30" i="154"/>
  <c r="Q30" i="154"/>
  <c r="P30" i="154"/>
  <c r="M30" i="154"/>
  <c r="L30" i="154"/>
  <c r="S29" i="154"/>
  <c r="Q29" i="154"/>
  <c r="P29" i="154"/>
  <c r="R29" i="154" s="1"/>
  <c r="M29" i="154"/>
  <c r="L29" i="154"/>
  <c r="S28" i="154"/>
  <c r="Q28" i="154"/>
  <c r="P28" i="154"/>
  <c r="M28" i="154"/>
  <c r="L28" i="154"/>
  <c r="S27" i="154"/>
  <c r="Q27" i="154"/>
  <c r="P27" i="154"/>
  <c r="M27" i="154"/>
  <c r="L27" i="154"/>
  <c r="S26" i="154"/>
  <c r="Q26" i="154"/>
  <c r="P26" i="154"/>
  <c r="M26" i="154"/>
  <c r="L26" i="154"/>
  <c r="S25" i="154"/>
  <c r="Q25" i="154"/>
  <c r="P25" i="154"/>
  <c r="M25" i="154"/>
  <c r="L25" i="154"/>
  <c r="S24" i="154"/>
  <c r="Q24" i="154"/>
  <c r="P24" i="154"/>
  <c r="M24" i="154"/>
  <c r="L24" i="154"/>
  <c r="S23" i="154"/>
  <c r="Q23" i="154"/>
  <c r="P23" i="154"/>
  <c r="M23" i="154"/>
  <c r="L23" i="154"/>
  <c r="S22" i="154"/>
  <c r="Q22" i="154"/>
  <c r="P22" i="154"/>
  <c r="M22" i="154"/>
  <c r="L22" i="154"/>
  <c r="S21" i="154"/>
  <c r="Q21" i="154"/>
  <c r="P21" i="154"/>
  <c r="M21" i="154"/>
  <c r="L21" i="154"/>
  <c r="S20" i="154"/>
  <c r="Q20" i="154"/>
  <c r="P20" i="154"/>
  <c r="M20" i="154"/>
  <c r="L20" i="154"/>
  <c r="S19" i="154"/>
  <c r="Q19" i="154"/>
  <c r="P19" i="154"/>
  <c r="M19" i="154"/>
  <c r="L19" i="154"/>
  <c r="S18" i="154"/>
  <c r="Q18" i="154"/>
  <c r="P18" i="154"/>
  <c r="M18" i="154"/>
  <c r="L18" i="154"/>
  <c r="S17" i="154"/>
  <c r="Q17" i="154"/>
  <c r="P17" i="154"/>
  <c r="M17" i="154"/>
  <c r="L17" i="154"/>
  <c r="S16" i="154"/>
  <c r="Q16" i="154"/>
  <c r="P16" i="154"/>
  <c r="M16" i="154"/>
  <c r="L16" i="154"/>
  <c r="S15" i="154"/>
  <c r="Q15" i="154"/>
  <c r="P15" i="154"/>
  <c r="M15" i="154"/>
  <c r="L15" i="154"/>
  <c r="S14" i="154"/>
  <c r="Q14" i="154"/>
  <c r="P14" i="154"/>
  <c r="M14" i="154"/>
  <c r="L14" i="154"/>
  <c r="S13" i="154"/>
  <c r="Q13" i="154"/>
  <c r="P13" i="154"/>
  <c r="M13" i="154"/>
  <c r="L13" i="154"/>
  <c r="S12" i="154"/>
  <c r="Q12" i="154"/>
  <c r="P12" i="154"/>
  <c r="M12" i="154"/>
  <c r="L12" i="154"/>
  <c r="N42" i="124"/>
  <c r="M42" i="124"/>
  <c r="L42" i="124"/>
  <c r="K42" i="124"/>
  <c r="J42" i="124"/>
  <c r="I42" i="124"/>
  <c r="H42" i="124"/>
  <c r="G42" i="124"/>
  <c r="F42" i="124"/>
  <c r="E42" i="124"/>
  <c r="D42" i="124"/>
  <c r="C42" i="124"/>
  <c r="E46" i="138"/>
  <c r="D46" i="138"/>
  <c r="C46" i="138"/>
  <c r="D25" i="98"/>
  <c r="E25" i="98"/>
  <c r="F25" i="98"/>
  <c r="G25" i="98"/>
  <c r="H25" i="98"/>
  <c r="L25" i="98"/>
  <c r="M25" i="98"/>
  <c r="N25" i="98"/>
  <c r="O25" i="98"/>
  <c r="P25" i="98"/>
  <c r="Q25" i="98"/>
  <c r="C25" i="98"/>
  <c r="T23" i="98"/>
  <c r="S23" i="98"/>
  <c r="R23" i="98"/>
  <c r="K23" i="98"/>
  <c r="J23" i="98"/>
  <c r="I23" i="98"/>
  <c r="T22" i="98"/>
  <c r="W22" i="98" s="1"/>
  <c r="S22" i="98"/>
  <c r="V22" i="98" s="1"/>
  <c r="R22" i="98"/>
  <c r="U22" i="98" s="1"/>
  <c r="R16" i="98"/>
  <c r="S16" i="98"/>
  <c r="T16" i="98"/>
  <c r="R17" i="98"/>
  <c r="S17" i="98"/>
  <c r="T17" i="98"/>
  <c r="R18" i="98"/>
  <c r="S18" i="98"/>
  <c r="T18" i="98"/>
  <c r="R19" i="98"/>
  <c r="S19" i="98"/>
  <c r="T19" i="98"/>
  <c r="S15" i="98"/>
  <c r="T15" i="98"/>
  <c r="R15" i="98"/>
  <c r="I16" i="98"/>
  <c r="J16" i="98"/>
  <c r="K16" i="98"/>
  <c r="W16" i="98" s="1"/>
  <c r="I17" i="98"/>
  <c r="J17" i="98"/>
  <c r="K17" i="98"/>
  <c r="I18" i="98"/>
  <c r="U18" i="98" s="1"/>
  <c r="J18" i="98"/>
  <c r="K18" i="98"/>
  <c r="I19" i="98"/>
  <c r="J19" i="98"/>
  <c r="V19" i="98" s="1"/>
  <c r="K19" i="98"/>
  <c r="J15" i="98"/>
  <c r="K15" i="98"/>
  <c r="I15" i="98"/>
  <c r="U15" i="98" s="1"/>
  <c r="W17" i="98" l="1"/>
  <c r="V16" i="98"/>
  <c r="U23" i="98"/>
  <c r="U28" i="154"/>
  <c r="U32" i="154"/>
  <c r="T42" i="154"/>
  <c r="R26" i="154"/>
  <c r="U17" i="98"/>
  <c r="W23" i="98"/>
  <c r="T16" i="154"/>
  <c r="N22" i="154"/>
  <c r="U43" i="154"/>
  <c r="N44" i="154"/>
  <c r="T20" i="154"/>
  <c r="U21" i="154"/>
  <c r="T24" i="154"/>
  <c r="U27" i="154"/>
  <c r="T28" i="154"/>
  <c r="V28" i="154" s="1"/>
  <c r="V23" i="98"/>
  <c r="P45" i="154"/>
  <c r="N16" i="154"/>
  <c r="N17" i="154"/>
  <c r="N21" i="154"/>
  <c r="T25" i="98"/>
  <c r="M45" i="154"/>
  <c r="R25" i="154"/>
  <c r="N30" i="154"/>
  <c r="N37" i="154"/>
  <c r="N41" i="154"/>
  <c r="S45" i="154"/>
  <c r="U13" i="154"/>
  <c r="R14" i="154"/>
  <c r="U16" i="154"/>
  <c r="R17" i="154"/>
  <c r="U20" i="154"/>
  <c r="V20" i="154" s="1"/>
  <c r="R21" i="154"/>
  <c r="U25" i="154"/>
  <c r="N26" i="154"/>
  <c r="N28" i="154"/>
  <c r="N29" i="154"/>
  <c r="N33" i="154"/>
  <c r="R38" i="154"/>
  <c r="T40" i="154"/>
  <c r="R42" i="154"/>
  <c r="U44" i="154"/>
  <c r="V44" i="154" s="1"/>
  <c r="S25" i="98"/>
  <c r="N13" i="154"/>
  <c r="R18" i="154"/>
  <c r="R22" i="154"/>
  <c r="U24" i="154"/>
  <c r="V24" i="154" s="1"/>
  <c r="R25" i="98"/>
  <c r="V15" i="98"/>
  <c r="W18" i="98"/>
  <c r="V17" i="98"/>
  <c r="U16" i="98"/>
  <c r="W19" i="98"/>
  <c r="V18" i="98"/>
  <c r="R13" i="154"/>
  <c r="N14" i="154"/>
  <c r="N18" i="154"/>
  <c r="N24" i="154"/>
  <c r="N25" i="154"/>
  <c r="R27" i="154"/>
  <c r="R30" i="154"/>
  <c r="T32" i="154"/>
  <c r="V32" i="154" s="1"/>
  <c r="R34" i="154"/>
  <c r="T36" i="154"/>
  <c r="U36" i="154"/>
  <c r="R37" i="154"/>
  <c r="N38" i="154"/>
  <c r="U40" i="154"/>
  <c r="R41" i="154"/>
  <c r="R44" i="154"/>
  <c r="W15" i="98"/>
  <c r="W25" i="98" s="1"/>
  <c r="U19" i="98"/>
  <c r="U25" i="98" s="1"/>
  <c r="L45" i="154"/>
  <c r="Q45" i="154"/>
  <c r="T14" i="154"/>
  <c r="U14" i="154"/>
  <c r="R15" i="154"/>
  <c r="U17" i="154"/>
  <c r="N19" i="154"/>
  <c r="R20" i="154"/>
  <c r="T22" i="154"/>
  <c r="U22" i="154"/>
  <c r="R23" i="154"/>
  <c r="T27" i="154"/>
  <c r="V27" i="154" s="1"/>
  <c r="U29" i="154"/>
  <c r="N31" i="154"/>
  <c r="R32" i="154"/>
  <c r="T34" i="154"/>
  <c r="V34" i="154" s="1"/>
  <c r="U34" i="154"/>
  <c r="R35" i="154"/>
  <c r="U37" i="154"/>
  <c r="N39" i="154"/>
  <c r="R40" i="154"/>
  <c r="U42" i="154"/>
  <c r="R43" i="154"/>
  <c r="I25" i="98"/>
  <c r="U19" i="154"/>
  <c r="N20" i="154"/>
  <c r="U31" i="154"/>
  <c r="N32" i="154"/>
  <c r="U39" i="154"/>
  <c r="N40" i="154"/>
  <c r="J25" i="98"/>
  <c r="N12" i="154"/>
  <c r="U12" i="154"/>
  <c r="N15" i="154"/>
  <c r="R16" i="154"/>
  <c r="T18" i="154"/>
  <c r="U18" i="154"/>
  <c r="R19" i="154"/>
  <c r="N23" i="154"/>
  <c r="R24" i="154"/>
  <c r="U26" i="154"/>
  <c r="N27" i="154"/>
  <c r="R28" i="154"/>
  <c r="T30" i="154"/>
  <c r="U30" i="154"/>
  <c r="R31" i="154"/>
  <c r="U33" i="154"/>
  <c r="N34" i="154"/>
  <c r="N35" i="154"/>
  <c r="R36" i="154"/>
  <c r="T38" i="154"/>
  <c r="U38" i="154"/>
  <c r="R39" i="154"/>
  <c r="U41" i="154"/>
  <c r="N42" i="154"/>
  <c r="N43" i="154"/>
  <c r="K25" i="98"/>
  <c r="U15" i="154"/>
  <c r="U23" i="154"/>
  <c r="R12" i="154"/>
  <c r="T13" i="154"/>
  <c r="T15" i="154"/>
  <c r="T17" i="154"/>
  <c r="V17" i="154" s="1"/>
  <c r="T19" i="154"/>
  <c r="T21" i="154"/>
  <c r="T23" i="154"/>
  <c r="T25" i="154"/>
  <c r="T29" i="154"/>
  <c r="V29" i="154" s="1"/>
  <c r="T31" i="154"/>
  <c r="T33" i="154"/>
  <c r="T35" i="154"/>
  <c r="V35" i="154" s="1"/>
  <c r="T37" i="154"/>
  <c r="T39" i="154"/>
  <c r="T41" i="154"/>
  <c r="T43" i="154"/>
  <c r="V43" i="154" s="1"/>
  <c r="T12" i="154"/>
  <c r="T26" i="154"/>
  <c r="H44" i="65"/>
  <c r="I44" i="65"/>
  <c r="V38" i="154" l="1"/>
  <c r="V14" i="154"/>
  <c r="V42" i="154"/>
  <c r="V16" i="154"/>
  <c r="V33" i="154"/>
  <c r="V23" i="154"/>
  <c r="V31" i="154"/>
  <c r="V21" i="154"/>
  <c r="V13" i="154"/>
  <c r="V25" i="98"/>
  <c r="U45" i="154"/>
  <c r="V36" i="154"/>
  <c r="V25" i="154"/>
  <c r="N45" i="154"/>
  <c r="V37" i="154"/>
  <c r="V40" i="154"/>
  <c r="R45" i="154"/>
  <c r="V26" i="154"/>
  <c r="V39" i="154"/>
  <c r="V19" i="154"/>
  <c r="V41" i="154"/>
  <c r="V15" i="154"/>
  <c r="V30" i="154"/>
  <c r="V18" i="154"/>
  <c r="V22" i="154"/>
  <c r="T45" i="154"/>
  <c r="V12" i="154"/>
  <c r="C13" i="145"/>
  <c r="E12" i="145"/>
  <c r="F12" i="145" s="1"/>
  <c r="P12" i="145" s="1"/>
  <c r="E11" i="145"/>
  <c r="F11" i="145" s="1"/>
  <c r="J23" i="28"/>
  <c r="F23" i="28"/>
  <c r="E23" i="28"/>
  <c r="D23" i="28"/>
  <c r="C23" i="28"/>
  <c r="I23" i="28"/>
  <c r="G23" i="28"/>
  <c r="K23" i="27"/>
  <c r="J23" i="27"/>
  <c r="F23" i="27"/>
  <c r="E23" i="27"/>
  <c r="D23" i="27"/>
  <c r="C23" i="27"/>
  <c r="G23" i="27"/>
  <c r="F13" i="145" l="1"/>
  <c r="P11" i="145"/>
  <c r="P13" i="145" s="1"/>
  <c r="E13" i="145"/>
  <c r="V45" i="154"/>
  <c r="H23" i="28"/>
  <c r="I23" i="27"/>
  <c r="H23" i="27"/>
  <c r="G12" i="152" l="1"/>
  <c r="G13" i="152"/>
  <c r="G14" i="152"/>
  <c r="G15" i="152"/>
  <c r="G16" i="152"/>
  <c r="G17" i="152"/>
  <c r="G18" i="152"/>
  <c r="G19" i="152"/>
  <c r="G20" i="152"/>
  <c r="G21" i="152"/>
  <c r="G22" i="152"/>
  <c r="G23" i="152"/>
  <c r="G24" i="152"/>
  <c r="G25" i="152"/>
  <c r="G26" i="152"/>
  <c r="G27" i="152"/>
  <c r="G28" i="152"/>
  <c r="G29" i="152"/>
  <c r="G30" i="152"/>
  <c r="G31" i="152"/>
  <c r="G32" i="152"/>
  <c r="G33" i="152"/>
  <c r="G34" i="152"/>
  <c r="G35" i="152"/>
  <c r="G36" i="152"/>
  <c r="G37" i="152"/>
  <c r="G38" i="152"/>
  <c r="G39" i="152"/>
  <c r="G40" i="152"/>
  <c r="G41" i="152"/>
  <c r="G42" i="152"/>
  <c r="G43" i="152"/>
  <c r="G11" i="152"/>
  <c r="C44" i="152"/>
  <c r="D44" i="152"/>
  <c r="E44" i="152"/>
  <c r="F44" i="152"/>
  <c r="D44" i="62"/>
  <c r="E44" i="62"/>
  <c r="C44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36" i="62"/>
  <c r="F37" i="62"/>
  <c r="F38" i="62"/>
  <c r="F39" i="62"/>
  <c r="F40" i="62"/>
  <c r="F41" i="62"/>
  <c r="F42" i="62"/>
  <c r="F43" i="62"/>
  <c r="F11" i="62"/>
  <c r="C42" i="108"/>
  <c r="C42" i="105"/>
  <c r="K23" i="105"/>
  <c r="K24" i="105"/>
  <c r="J12" i="84"/>
  <c r="J13" i="84"/>
  <c r="J14" i="84"/>
  <c r="J15" i="84"/>
  <c r="J16" i="84"/>
  <c r="J17" i="84"/>
  <c r="J18" i="84"/>
  <c r="J19" i="84"/>
  <c r="J20" i="84"/>
  <c r="J21" i="84"/>
  <c r="J22" i="84"/>
  <c r="J23" i="84"/>
  <c r="J24" i="84"/>
  <c r="J25" i="84"/>
  <c r="J26" i="84"/>
  <c r="J27" i="84"/>
  <c r="J28" i="84"/>
  <c r="J29" i="84"/>
  <c r="J30" i="84"/>
  <c r="J31" i="84"/>
  <c r="J32" i="84"/>
  <c r="J33" i="84"/>
  <c r="J34" i="84"/>
  <c r="J35" i="84"/>
  <c r="J36" i="84"/>
  <c r="J37" i="84"/>
  <c r="J38" i="84"/>
  <c r="J39" i="84"/>
  <c r="J40" i="84"/>
  <c r="J41" i="84"/>
  <c r="J42" i="84"/>
  <c r="J43" i="84"/>
  <c r="J11" i="84"/>
  <c r="D44" i="84"/>
  <c r="E44" i="84"/>
  <c r="F44" i="84"/>
  <c r="G44" i="84"/>
  <c r="H44" i="84"/>
  <c r="I44" i="84"/>
  <c r="C44" i="84"/>
  <c r="F45" i="66"/>
  <c r="D45" i="66"/>
  <c r="E45" i="66"/>
  <c r="C45" i="66"/>
  <c r="E11" i="135"/>
  <c r="F11" i="135"/>
  <c r="D11" i="135"/>
  <c r="E43" i="103"/>
  <c r="G43" i="103"/>
  <c r="J13" i="111"/>
  <c r="J14" i="111"/>
  <c r="J15" i="111"/>
  <c r="J16" i="111"/>
  <c r="J17" i="111"/>
  <c r="J18" i="111"/>
  <c r="J19" i="111"/>
  <c r="J20" i="111"/>
  <c r="J21" i="111"/>
  <c r="J22" i="111"/>
  <c r="J23" i="111"/>
  <c r="J24" i="111"/>
  <c r="J25" i="111"/>
  <c r="J26" i="111"/>
  <c r="J27" i="111"/>
  <c r="J28" i="111"/>
  <c r="J29" i="111"/>
  <c r="J30" i="111"/>
  <c r="J31" i="111"/>
  <c r="J32" i="111"/>
  <c r="J33" i="111"/>
  <c r="J34" i="111"/>
  <c r="J35" i="111"/>
  <c r="J36" i="111"/>
  <c r="J37" i="111"/>
  <c r="J38" i="111"/>
  <c r="J39" i="111"/>
  <c r="J40" i="111"/>
  <c r="J41" i="111"/>
  <c r="J42" i="111"/>
  <c r="J43" i="111"/>
  <c r="J44" i="111"/>
  <c r="J12" i="111"/>
  <c r="J12" i="127"/>
  <c r="L12" i="60"/>
  <c r="L13" i="60"/>
  <c r="L14" i="60"/>
  <c r="L15" i="60"/>
  <c r="L16" i="60"/>
  <c r="L17" i="60"/>
  <c r="L18" i="60"/>
  <c r="L19" i="60"/>
  <c r="L20" i="60"/>
  <c r="L21" i="60"/>
  <c r="L22" i="60"/>
  <c r="L23" i="60"/>
  <c r="L24" i="60"/>
  <c r="L25" i="60"/>
  <c r="L26" i="60"/>
  <c r="L27" i="60"/>
  <c r="L28" i="60"/>
  <c r="L29" i="60"/>
  <c r="L30" i="60"/>
  <c r="L31" i="60"/>
  <c r="L32" i="60"/>
  <c r="L33" i="60"/>
  <c r="L34" i="60"/>
  <c r="L35" i="60"/>
  <c r="L36" i="60"/>
  <c r="L37" i="60"/>
  <c r="L38" i="60"/>
  <c r="L39" i="60"/>
  <c r="L40" i="60"/>
  <c r="L41" i="60"/>
  <c r="L42" i="60"/>
  <c r="L43" i="60"/>
  <c r="O25" i="60"/>
  <c r="M25" i="60"/>
  <c r="D42" i="100"/>
  <c r="E42" i="100"/>
  <c r="F10" i="100"/>
  <c r="F11" i="100"/>
  <c r="F12" i="100"/>
  <c r="F13" i="100"/>
  <c r="F14" i="100"/>
  <c r="F15" i="100"/>
  <c r="F16" i="100"/>
  <c r="F17" i="100"/>
  <c r="F18" i="100"/>
  <c r="F19" i="100"/>
  <c r="F20" i="100"/>
  <c r="F21" i="100"/>
  <c r="F22" i="100"/>
  <c r="F23" i="100"/>
  <c r="F24" i="100"/>
  <c r="F25" i="100"/>
  <c r="F26" i="100"/>
  <c r="F27" i="100"/>
  <c r="F28" i="100"/>
  <c r="F29" i="100"/>
  <c r="F30" i="100"/>
  <c r="F31" i="100"/>
  <c r="F32" i="100"/>
  <c r="F33" i="100"/>
  <c r="F34" i="100"/>
  <c r="F35" i="100"/>
  <c r="F36" i="100"/>
  <c r="F37" i="100"/>
  <c r="F38" i="100"/>
  <c r="F39" i="100"/>
  <c r="F40" i="100"/>
  <c r="F41" i="100"/>
  <c r="F9" i="100"/>
  <c r="D44" i="58"/>
  <c r="E44" i="58"/>
  <c r="F44" i="58"/>
  <c r="H44" i="58"/>
  <c r="I44" i="58"/>
  <c r="J44" i="58"/>
  <c r="K44" i="58"/>
  <c r="D44" i="59"/>
  <c r="E44" i="59"/>
  <c r="F44" i="59"/>
  <c r="H44" i="59"/>
  <c r="I44" i="59"/>
  <c r="J44" i="59"/>
  <c r="K44" i="59"/>
  <c r="L12" i="59"/>
  <c r="L13" i="59"/>
  <c r="L14" i="59"/>
  <c r="L15" i="59"/>
  <c r="L16" i="59"/>
  <c r="L17" i="59"/>
  <c r="L18" i="59"/>
  <c r="L19" i="59"/>
  <c r="L20" i="59"/>
  <c r="L21" i="59"/>
  <c r="L22" i="59"/>
  <c r="L23" i="59"/>
  <c r="L24" i="59"/>
  <c r="L25" i="59"/>
  <c r="L26" i="59"/>
  <c r="L27" i="59"/>
  <c r="L28" i="59"/>
  <c r="L29" i="59"/>
  <c r="L30" i="59"/>
  <c r="L31" i="59"/>
  <c r="L32" i="59"/>
  <c r="L33" i="59"/>
  <c r="L34" i="59"/>
  <c r="L35" i="59"/>
  <c r="L36" i="59"/>
  <c r="L37" i="59"/>
  <c r="L38" i="59"/>
  <c r="L39" i="59"/>
  <c r="L40" i="59"/>
  <c r="L41" i="59"/>
  <c r="L42" i="59"/>
  <c r="L43" i="59"/>
  <c r="L11" i="59"/>
  <c r="L12" i="58"/>
  <c r="P12" i="59" s="1"/>
  <c r="L13" i="58"/>
  <c r="P13" i="59" s="1"/>
  <c r="L14" i="58"/>
  <c r="P14" i="59" s="1"/>
  <c r="L15" i="58"/>
  <c r="P15" i="59" s="1"/>
  <c r="L16" i="58"/>
  <c r="P16" i="59" s="1"/>
  <c r="L17" i="58"/>
  <c r="P17" i="59" s="1"/>
  <c r="L18" i="58"/>
  <c r="P18" i="59" s="1"/>
  <c r="L19" i="58"/>
  <c r="P19" i="59" s="1"/>
  <c r="L20" i="58"/>
  <c r="P20" i="59" s="1"/>
  <c r="L21" i="58"/>
  <c r="P21" i="59" s="1"/>
  <c r="L22" i="58"/>
  <c r="P22" i="59" s="1"/>
  <c r="L23" i="58"/>
  <c r="P23" i="59" s="1"/>
  <c r="L24" i="58"/>
  <c r="P24" i="59" s="1"/>
  <c r="L25" i="58"/>
  <c r="P25" i="59" s="1"/>
  <c r="L26" i="58"/>
  <c r="P26" i="59" s="1"/>
  <c r="L27" i="58"/>
  <c r="P27" i="59" s="1"/>
  <c r="L28" i="58"/>
  <c r="P28" i="59" s="1"/>
  <c r="L29" i="58"/>
  <c r="P29" i="59" s="1"/>
  <c r="L30" i="58"/>
  <c r="P30" i="59" s="1"/>
  <c r="L31" i="58"/>
  <c r="P31" i="59" s="1"/>
  <c r="L32" i="58"/>
  <c r="P32" i="59" s="1"/>
  <c r="L33" i="58"/>
  <c r="P33" i="59" s="1"/>
  <c r="L34" i="58"/>
  <c r="P34" i="59" s="1"/>
  <c r="L35" i="58"/>
  <c r="P35" i="59" s="1"/>
  <c r="L36" i="58"/>
  <c r="P36" i="59" s="1"/>
  <c r="L37" i="58"/>
  <c r="P37" i="59" s="1"/>
  <c r="L38" i="58"/>
  <c r="P38" i="59" s="1"/>
  <c r="L39" i="58"/>
  <c r="P39" i="59" s="1"/>
  <c r="L40" i="58"/>
  <c r="P40" i="59" s="1"/>
  <c r="L41" i="58"/>
  <c r="P41" i="59" s="1"/>
  <c r="L42" i="58"/>
  <c r="P42" i="59" s="1"/>
  <c r="L43" i="58"/>
  <c r="P43" i="59" s="1"/>
  <c r="L11" i="58"/>
  <c r="K42" i="105" l="1"/>
  <c r="F44" i="62"/>
  <c r="G44" i="152"/>
  <c r="L44" i="58"/>
  <c r="L44" i="59"/>
  <c r="P11" i="59"/>
  <c r="P44" i="59" s="1"/>
  <c r="J44" i="84"/>
  <c r="F42" i="100"/>
  <c r="H45" i="1"/>
  <c r="I45" i="1"/>
  <c r="J45" i="1"/>
  <c r="K45" i="1"/>
  <c r="L13" i="1"/>
  <c r="G10" i="100" s="1"/>
  <c r="L14" i="1"/>
  <c r="G11" i="100" s="1"/>
  <c r="L15" i="1"/>
  <c r="G12" i="100" s="1"/>
  <c r="L16" i="1"/>
  <c r="G13" i="100" s="1"/>
  <c r="L17" i="1"/>
  <c r="G14" i="100" s="1"/>
  <c r="L18" i="1"/>
  <c r="G15" i="100" s="1"/>
  <c r="L19" i="1"/>
  <c r="G16" i="100" s="1"/>
  <c r="L20" i="1"/>
  <c r="L21" i="1"/>
  <c r="G18" i="100" s="1"/>
  <c r="L22" i="1"/>
  <c r="G19" i="100" s="1"/>
  <c r="L23" i="1"/>
  <c r="G20" i="100" s="1"/>
  <c r="L24" i="1"/>
  <c r="L25" i="1"/>
  <c r="G22" i="100" s="1"/>
  <c r="L26" i="1"/>
  <c r="G23" i="100" s="1"/>
  <c r="L27" i="1"/>
  <c r="G24" i="100" s="1"/>
  <c r="L28" i="1"/>
  <c r="G25" i="100" s="1"/>
  <c r="L29" i="1"/>
  <c r="G26" i="100" s="1"/>
  <c r="L30" i="1"/>
  <c r="G27" i="100" s="1"/>
  <c r="L31" i="1"/>
  <c r="G28" i="100" s="1"/>
  <c r="L32" i="1"/>
  <c r="G29" i="100" s="1"/>
  <c r="L33" i="1"/>
  <c r="G30" i="100" s="1"/>
  <c r="L34" i="1"/>
  <c r="G31" i="100" s="1"/>
  <c r="L35" i="1"/>
  <c r="G32" i="100" s="1"/>
  <c r="L36" i="1"/>
  <c r="G33" i="100" s="1"/>
  <c r="L37" i="1"/>
  <c r="G34" i="100" s="1"/>
  <c r="L38" i="1"/>
  <c r="G35" i="100" s="1"/>
  <c r="L39" i="1"/>
  <c r="G36" i="100" s="1"/>
  <c r="L40" i="1"/>
  <c r="G37" i="100" s="1"/>
  <c r="L41" i="1"/>
  <c r="G38" i="100" s="1"/>
  <c r="L42" i="1"/>
  <c r="G39" i="100" s="1"/>
  <c r="L43" i="1"/>
  <c r="G40" i="100" s="1"/>
  <c r="L44" i="1"/>
  <c r="G41" i="100" s="1"/>
  <c r="L12" i="1"/>
  <c r="G9" i="100" s="1"/>
  <c r="D45" i="1"/>
  <c r="E45" i="1"/>
  <c r="F45" i="1"/>
  <c r="G21" i="100" l="1"/>
  <c r="G17" i="100"/>
  <c r="L45" i="1"/>
  <c r="H17" i="14" l="1"/>
  <c r="H25" i="14" s="1"/>
  <c r="H12" i="14"/>
  <c r="H16" i="14" s="1"/>
  <c r="D25" i="14"/>
  <c r="E25" i="14"/>
  <c r="F25" i="14"/>
  <c r="G25" i="14"/>
  <c r="C25" i="14"/>
  <c r="D16" i="14"/>
  <c r="E16" i="14"/>
  <c r="F16" i="14"/>
  <c r="G16" i="14"/>
  <c r="C16" i="14"/>
  <c r="D45" i="16"/>
  <c r="E45" i="16"/>
  <c r="F45" i="16"/>
  <c r="G45" i="16"/>
  <c r="H45" i="16"/>
  <c r="I45" i="16"/>
  <c r="J45" i="16"/>
  <c r="K45" i="16"/>
  <c r="C45" i="16"/>
  <c r="D26" i="115"/>
  <c r="G26" i="115"/>
  <c r="H26" i="115"/>
  <c r="I26" i="115"/>
  <c r="J26" i="115"/>
  <c r="K26" i="115"/>
  <c r="F17" i="115"/>
  <c r="F26" i="115" s="1"/>
  <c r="E17" i="115"/>
  <c r="E26" i="115" s="1"/>
  <c r="G44" i="62"/>
  <c r="H44" i="62"/>
  <c r="I44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36" i="62"/>
  <c r="J37" i="62"/>
  <c r="J38" i="62"/>
  <c r="J39" i="62"/>
  <c r="J40" i="62"/>
  <c r="J41" i="62"/>
  <c r="J42" i="62"/>
  <c r="J43" i="62"/>
  <c r="J11" i="62"/>
  <c r="E26" i="14" l="1"/>
  <c r="J44" i="62"/>
  <c r="H26" i="14"/>
  <c r="G26" i="14"/>
  <c r="C26" i="14"/>
  <c r="D26" i="14"/>
  <c r="K12" i="65"/>
  <c r="K13" i="65"/>
  <c r="K14" i="65"/>
  <c r="K15" i="65"/>
  <c r="K16" i="65"/>
  <c r="K17" i="65"/>
  <c r="K18" i="65"/>
  <c r="K19" i="65"/>
  <c r="K20" i="65"/>
  <c r="K21" i="65"/>
  <c r="K22" i="65"/>
  <c r="K23" i="65"/>
  <c r="K24" i="65"/>
  <c r="K25" i="65"/>
  <c r="K26" i="65"/>
  <c r="K27" i="65"/>
  <c r="K28" i="65"/>
  <c r="K29" i="65"/>
  <c r="K30" i="65"/>
  <c r="K31" i="65"/>
  <c r="K32" i="65"/>
  <c r="K33" i="65"/>
  <c r="K34" i="65"/>
  <c r="K35" i="65"/>
  <c r="K36" i="65"/>
  <c r="K37" i="65"/>
  <c r="K38" i="65"/>
  <c r="K39" i="65"/>
  <c r="K40" i="65"/>
  <c r="K41" i="65"/>
  <c r="K42" i="65"/>
  <c r="K43" i="65"/>
  <c r="K11" i="65"/>
  <c r="D44" i="65"/>
  <c r="E44" i="65"/>
  <c r="D43" i="103"/>
  <c r="C11" i="103"/>
  <c r="F11" i="103" s="1"/>
  <c r="C12" i="103"/>
  <c r="F12" i="103" s="1"/>
  <c r="C13" i="103"/>
  <c r="F13" i="103" s="1"/>
  <c r="C14" i="103"/>
  <c r="F14" i="103" s="1"/>
  <c r="C15" i="103"/>
  <c r="F15" i="103" s="1"/>
  <c r="C16" i="103"/>
  <c r="F16" i="103" s="1"/>
  <c r="C17" i="103"/>
  <c r="F17" i="103" s="1"/>
  <c r="C18" i="103"/>
  <c r="F18" i="103" s="1"/>
  <c r="C19" i="103"/>
  <c r="F19" i="103" s="1"/>
  <c r="C20" i="103"/>
  <c r="F20" i="103" s="1"/>
  <c r="C21" i="103"/>
  <c r="F21" i="103" s="1"/>
  <c r="C22" i="103"/>
  <c r="F22" i="103" s="1"/>
  <c r="C23" i="103"/>
  <c r="F23" i="103" s="1"/>
  <c r="C24" i="103"/>
  <c r="F24" i="103" s="1"/>
  <c r="C25" i="103"/>
  <c r="F25" i="103" s="1"/>
  <c r="C26" i="103"/>
  <c r="F26" i="103" s="1"/>
  <c r="C27" i="103"/>
  <c r="F27" i="103" s="1"/>
  <c r="C28" i="103"/>
  <c r="F28" i="103" s="1"/>
  <c r="C29" i="103"/>
  <c r="F29" i="103" s="1"/>
  <c r="C30" i="103"/>
  <c r="F30" i="103" s="1"/>
  <c r="C31" i="103"/>
  <c r="F31" i="103" s="1"/>
  <c r="C32" i="103"/>
  <c r="F32" i="103" s="1"/>
  <c r="C33" i="103"/>
  <c r="F33" i="103" s="1"/>
  <c r="C34" i="103"/>
  <c r="F34" i="103" s="1"/>
  <c r="C35" i="103"/>
  <c r="F35" i="103" s="1"/>
  <c r="C36" i="103"/>
  <c r="F36" i="103" s="1"/>
  <c r="C37" i="103"/>
  <c r="F37" i="103" s="1"/>
  <c r="C38" i="103"/>
  <c r="F38" i="103" s="1"/>
  <c r="C39" i="103"/>
  <c r="F39" i="103" s="1"/>
  <c r="C40" i="103"/>
  <c r="F40" i="103" s="1"/>
  <c r="C41" i="103"/>
  <c r="F41" i="103" s="1"/>
  <c r="C42" i="103"/>
  <c r="F42" i="103" s="1"/>
  <c r="C10" i="103"/>
  <c r="F10" i="103" s="1"/>
  <c r="C45" i="117"/>
  <c r="D45" i="117"/>
  <c r="E45" i="117"/>
  <c r="F45" i="117"/>
  <c r="G45" i="117"/>
  <c r="H45" i="117"/>
  <c r="I45" i="117"/>
  <c r="J45" i="117"/>
  <c r="K45" i="117"/>
  <c r="C45" i="26"/>
  <c r="D45" i="26"/>
  <c r="E45" i="26"/>
  <c r="F45" i="26"/>
  <c r="G45" i="26"/>
  <c r="H45" i="26"/>
  <c r="I45" i="26"/>
  <c r="J45" i="26"/>
  <c r="K45" i="26"/>
  <c r="C26" i="115"/>
  <c r="G23" i="102"/>
  <c r="G24" i="102"/>
  <c r="G25" i="102"/>
  <c r="G26" i="102"/>
  <c r="G27" i="102"/>
  <c r="G28" i="102"/>
  <c r="G29" i="102"/>
  <c r="G22" i="102"/>
  <c r="C42" i="155"/>
  <c r="H45" i="13"/>
  <c r="E45" i="13"/>
  <c r="D45" i="13"/>
  <c r="C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N46" i="75"/>
  <c r="M46" i="75"/>
  <c r="J46" i="75"/>
  <c r="I46" i="75"/>
  <c r="G46" i="75"/>
  <c r="F46" i="75"/>
  <c r="D46" i="75"/>
  <c r="C46" i="75"/>
  <c r="P45" i="75"/>
  <c r="L45" i="75"/>
  <c r="O45" i="75" s="1"/>
  <c r="K45" i="75"/>
  <c r="H45" i="75"/>
  <c r="E45" i="75"/>
  <c r="P44" i="75"/>
  <c r="L44" i="75"/>
  <c r="O44" i="75" s="1"/>
  <c r="K44" i="75"/>
  <c r="H44" i="75"/>
  <c r="E44" i="75"/>
  <c r="P43" i="75"/>
  <c r="L43" i="75"/>
  <c r="O43" i="75" s="1"/>
  <c r="K43" i="75"/>
  <c r="H43" i="75"/>
  <c r="E43" i="75"/>
  <c r="P42" i="75"/>
  <c r="L42" i="75"/>
  <c r="O42" i="75" s="1"/>
  <c r="K42" i="75"/>
  <c r="Q42" i="75" s="1"/>
  <c r="H42" i="75"/>
  <c r="E42" i="75"/>
  <c r="P41" i="75"/>
  <c r="L41" i="75"/>
  <c r="O41" i="75" s="1"/>
  <c r="K41" i="75"/>
  <c r="H41" i="75"/>
  <c r="E41" i="75"/>
  <c r="P40" i="75"/>
  <c r="L40" i="75"/>
  <c r="O40" i="75" s="1"/>
  <c r="K40" i="75"/>
  <c r="H40" i="75"/>
  <c r="E40" i="75"/>
  <c r="P39" i="75"/>
  <c r="L39" i="75"/>
  <c r="O39" i="75" s="1"/>
  <c r="K39" i="75"/>
  <c r="H39" i="75"/>
  <c r="E39" i="75"/>
  <c r="P38" i="75"/>
  <c r="L38" i="75"/>
  <c r="O38" i="75" s="1"/>
  <c r="K38" i="75"/>
  <c r="H38" i="75"/>
  <c r="E38" i="75"/>
  <c r="P37" i="75"/>
  <c r="L37" i="75"/>
  <c r="O37" i="75" s="1"/>
  <c r="K37" i="75"/>
  <c r="H37" i="75"/>
  <c r="E37" i="75"/>
  <c r="P36" i="75"/>
  <c r="L36" i="75"/>
  <c r="O36" i="75" s="1"/>
  <c r="K36" i="75"/>
  <c r="H36" i="75"/>
  <c r="E36" i="75"/>
  <c r="P35" i="75"/>
  <c r="L35" i="75"/>
  <c r="O35" i="75" s="1"/>
  <c r="K35" i="75"/>
  <c r="H35" i="75"/>
  <c r="E35" i="75"/>
  <c r="P34" i="75"/>
  <c r="L34" i="75"/>
  <c r="O34" i="75" s="1"/>
  <c r="K34" i="75"/>
  <c r="H34" i="75"/>
  <c r="E34" i="75"/>
  <c r="P33" i="75"/>
  <c r="L33" i="75"/>
  <c r="O33" i="75" s="1"/>
  <c r="K33" i="75"/>
  <c r="H33" i="75"/>
  <c r="E33" i="75"/>
  <c r="P32" i="75"/>
  <c r="L32" i="75"/>
  <c r="O32" i="75" s="1"/>
  <c r="K32" i="75"/>
  <c r="H32" i="75"/>
  <c r="E32" i="75"/>
  <c r="P31" i="75"/>
  <c r="L31" i="75"/>
  <c r="O31" i="75" s="1"/>
  <c r="K31" i="75"/>
  <c r="H31" i="75"/>
  <c r="E31" i="75"/>
  <c r="P30" i="75"/>
  <c r="L30" i="75"/>
  <c r="O30" i="75" s="1"/>
  <c r="K30" i="75"/>
  <c r="H30" i="75"/>
  <c r="E30" i="75"/>
  <c r="P29" i="75"/>
  <c r="L29" i="75"/>
  <c r="O29" i="75" s="1"/>
  <c r="K29" i="75"/>
  <c r="H29" i="75"/>
  <c r="E29" i="75"/>
  <c r="P28" i="75"/>
  <c r="L28" i="75"/>
  <c r="O28" i="75" s="1"/>
  <c r="K28" i="75"/>
  <c r="H28" i="75"/>
  <c r="E28" i="75"/>
  <c r="P27" i="75"/>
  <c r="L27" i="75"/>
  <c r="O27" i="75" s="1"/>
  <c r="K27" i="75"/>
  <c r="H27" i="75"/>
  <c r="E27" i="75"/>
  <c r="P26" i="75"/>
  <c r="L26" i="75"/>
  <c r="O26" i="75" s="1"/>
  <c r="K26" i="75"/>
  <c r="H26" i="75"/>
  <c r="E26" i="75"/>
  <c r="P25" i="75"/>
  <c r="L25" i="75"/>
  <c r="O25" i="75" s="1"/>
  <c r="K25" i="75"/>
  <c r="H25" i="75"/>
  <c r="E25" i="75"/>
  <c r="P24" i="75"/>
  <c r="L24" i="75"/>
  <c r="O24" i="75" s="1"/>
  <c r="K24" i="75"/>
  <c r="Q24" i="75" s="1"/>
  <c r="H24" i="75"/>
  <c r="E24" i="75"/>
  <c r="P23" i="75"/>
  <c r="O23" i="75"/>
  <c r="L23" i="75"/>
  <c r="K23" i="75"/>
  <c r="H23" i="75"/>
  <c r="E23" i="75"/>
  <c r="P22" i="75"/>
  <c r="L22" i="75"/>
  <c r="O22" i="75" s="1"/>
  <c r="K22" i="75"/>
  <c r="H22" i="75"/>
  <c r="E22" i="75"/>
  <c r="P21" i="75"/>
  <c r="L21" i="75"/>
  <c r="O21" i="75" s="1"/>
  <c r="K21" i="75"/>
  <c r="H21" i="75"/>
  <c r="E21" i="75"/>
  <c r="P20" i="75"/>
  <c r="L20" i="75"/>
  <c r="O20" i="75" s="1"/>
  <c r="K20" i="75"/>
  <c r="H20" i="75"/>
  <c r="E20" i="75"/>
  <c r="P19" i="75"/>
  <c r="L19" i="75"/>
  <c r="O19" i="75" s="1"/>
  <c r="K19" i="75"/>
  <c r="H19" i="75"/>
  <c r="E19" i="75"/>
  <c r="P18" i="75"/>
  <c r="L18" i="75"/>
  <c r="O18" i="75" s="1"/>
  <c r="K18" i="75"/>
  <c r="H18" i="75"/>
  <c r="E18" i="75"/>
  <c r="P17" i="75"/>
  <c r="L17" i="75"/>
  <c r="O17" i="75" s="1"/>
  <c r="K17" i="75"/>
  <c r="H17" i="75"/>
  <c r="E17" i="75"/>
  <c r="P16" i="75"/>
  <c r="L16" i="75"/>
  <c r="O16" i="75" s="1"/>
  <c r="K16" i="75"/>
  <c r="H16" i="75"/>
  <c r="E16" i="75"/>
  <c r="P15" i="75"/>
  <c r="L15" i="75"/>
  <c r="O15" i="75" s="1"/>
  <c r="K15" i="75"/>
  <c r="H15" i="75"/>
  <c r="E15" i="75"/>
  <c r="P14" i="75"/>
  <c r="L14" i="75"/>
  <c r="O14" i="75" s="1"/>
  <c r="K14" i="75"/>
  <c r="H14" i="75"/>
  <c r="E14" i="75"/>
  <c r="P13" i="75"/>
  <c r="L13" i="75"/>
  <c r="K13" i="75"/>
  <c r="Q13" i="75" s="1"/>
  <c r="H13" i="75"/>
  <c r="E13" i="75"/>
  <c r="M47" i="7"/>
  <c r="L47" i="7"/>
  <c r="J47" i="7"/>
  <c r="I47" i="7"/>
  <c r="G47" i="7"/>
  <c r="F47" i="7"/>
  <c r="D47" i="7"/>
  <c r="C47" i="7"/>
  <c r="P46" i="7"/>
  <c r="O46" i="7"/>
  <c r="N46" i="7"/>
  <c r="K46" i="7"/>
  <c r="H46" i="7"/>
  <c r="E46" i="7"/>
  <c r="P45" i="7"/>
  <c r="O45" i="7"/>
  <c r="N45" i="7"/>
  <c r="K45" i="7"/>
  <c r="H45" i="7"/>
  <c r="E45" i="7"/>
  <c r="P44" i="7"/>
  <c r="O44" i="7"/>
  <c r="N44" i="7"/>
  <c r="K44" i="7"/>
  <c r="H44" i="7"/>
  <c r="E44" i="7"/>
  <c r="P43" i="7"/>
  <c r="O43" i="7"/>
  <c r="N43" i="7"/>
  <c r="K43" i="7"/>
  <c r="H43" i="7"/>
  <c r="E43" i="7"/>
  <c r="P42" i="7"/>
  <c r="O42" i="7"/>
  <c r="N42" i="7"/>
  <c r="K42" i="7"/>
  <c r="H42" i="7"/>
  <c r="E42" i="7"/>
  <c r="P41" i="7"/>
  <c r="O41" i="7"/>
  <c r="N41" i="7"/>
  <c r="K41" i="7"/>
  <c r="H41" i="7"/>
  <c r="E41" i="7"/>
  <c r="P40" i="7"/>
  <c r="O40" i="7"/>
  <c r="N40" i="7"/>
  <c r="K40" i="7"/>
  <c r="H40" i="7"/>
  <c r="E40" i="7"/>
  <c r="P39" i="7"/>
  <c r="O39" i="7"/>
  <c r="N39" i="7"/>
  <c r="K39" i="7"/>
  <c r="H39" i="7"/>
  <c r="E39" i="7"/>
  <c r="P38" i="7"/>
  <c r="O38" i="7"/>
  <c r="N38" i="7"/>
  <c r="K38" i="7"/>
  <c r="H38" i="7"/>
  <c r="E38" i="7"/>
  <c r="P37" i="7"/>
  <c r="O37" i="7"/>
  <c r="N37" i="7"/>
  <c r="K37" i="7"/>
  <c r="H37" i="7"/>
  <c r="E37" i="7"/>
  <c r="P36" i="7"/>
  <c r="O36" i="7"/>
  <c r="N36" i="7"/>
  <c r="K36" i="7"/>
  <c r="H36" i="7"/>
  <c r="E36" i="7"/>
  <c r="P35" i="7"/>
  <c r="O35" i="7"/>
  <c r="N35" i="7"/>
  <c r="K35" i="7"/>
  <c r="H35" i="7"/>
  <c r="E35" i="7"/>
  <c r="P34" i="7"/>
  <c r="O34" i="7"/>
  <c r="N34" i="7"/>
  <c r="K34" i="7"/>
  <c r="H34" i="7"/>
  <c r="E34" i="7"/>
  <c r="P33" i="7"/>
  <c r="O33" i="7"/>
  <c r="N33" i="7"/>
  <c r="K33" i="7"/>
  <c r="H33" i="7"/>
  <c r="E33" i="7"/>
  <c r="P32" i="7"/>
  <c r="O32" i="7"/>
  <c r="N32" i="7"/>
  <c r="K32" i="7"/>
  <c r="H32" i="7"/>
  <c r="E32" i="7"/>
  <c r="P31" i="7"/>
  <c r="O31" i="7"/>
  <c r="N31" i="7"/>
  <c r="K31" i="7"/>
  <c r="H31" i="7"/>
  <c r="E31" i="7"/>
  <c r="P30" i="7"/>
  <c r="O30" i="7"/>
  <c r="N30" i="7"/>
  <c r="K30" i="7"/>
  <c r="H30" i="7"/>
  <c r="E30" i="7"/>
  <c r="P29" i="7"/>
  <c r="O29" i="7"/>
  <c r="N29" i="7"/>
  <c r="K29" i="7"/>
  <c r="H29" i="7"/>
  <c r="E29" i="7"/>
  <c r="P28" i="7"/>
  <c r="O28" i="7"/>
  <c r="N28" i="7"/>
  <c r="K28" i="7"/>
  <c r="H28" i="7"/>
  <c r="E28" i="7"/>
  <c r="P27" i="7"/>
  <c r="O27" i="7"/>
  <c r="N27" i="7"/>
  <c r="K27" i="7"/>
  <c r="H27" i="7"/>
  <c r="E27" i="7"/>
  <c r="P26" i="7"/>
  <c r="O26" i="7"/>
  <c r="N26" i="7"/>
  <c r="K26" i="7"/>
  <c r="H26" i="7"/>
  <c r="E26" i="7"/>
  <c r="P25" i="7"/>
  <c r="O25" i="7"/>
  <c r="N25" i="7"/>
  <c r="K25" i="7"/>
  <c r="H25" i="7"/>
  <c r="E25" i="7"/>
  <c r="P24" i="7"/>
  <c r="O24" i="7"/>
  <c r="N24" i="7"/>
  <c r="K24" i="7"/>
  <c r="H24" i="7"/>
  <c r="E24" i="7"/>
  <c r="P23" i="7"/>
  <c r="O23" i="7"/>
  <c r="N23" i="7"/>
  <c r="K23" i="7"/>
  <c r="H23" i="7"/>
  <c r="E23" i="7"/>
  <c r="P22" i="7"/>
  <c r="O22" i="7"/>
  <c r="N22" i="7"/>
  <c r="K22" i="7"/>
  <c r="H22" i="7"/>
  <c r="E22" i="7"/>
  <c r="P21" i="7"/>
  <c r="O21" i="7"/>
  <c r="N21" i="7"/>
  <c r="K21" i="7"/>
  <c r="H21" i="7"/>
  <c r="E21" i="7"/>
  <c r="P20" i="7"/>
  <c r="O20" i="7"/>
  <c r="N20" i="7"/>
  <c r="K20" i="7"/>
  <c r="H20" i="7"/>
  <c r="E20" i="7"/>
  <c r="P19" i="7"/>
  <c r="O19" i="7"/>
  <c r="N19" i="7"/>
  <c r="K19" i="7"/>
  <c r="H19" i="7"/>
  <c r="E19" i="7"/>
  <c r="P18" i="7"/>
  <c r="O18" i="7"/>
  <c r="N18" i="7"/>
  <c r="K18" i="7"/>
  <c r="H18" i="7"/>
  <c r="E18" i="7"/>
  <c r="P17" i="7"/>
  <c r="O17" i="7"/>
  <c r="N17" i="7"/>
  <c r="K17" i="7"/>
  <c r="H17" i="7"/>
  <c r="E17" i="7"/>
  <c r="P16" i="7"/>
  <c r="O16" i="7"/>
  <c r="N16" i="7"/>
  <c r="K16" i="7"/>
  <c r="H16" i="7"/>
  <c r="E16" i="7"/>
  <c r="P15" i="7"/>
  <c r="O15" i="7"/>
  <c r="N15" i="7"/>
  <c r="K15" i="7"/>
  <c r="H15" i="7"/>
  <c r="E15" i="7"/>
  <c r="P14" i="7"/>
  <c r="O14" i="7"/>
  <c r="N14" i="7"/>
  <c r="K14" i="7"/>
  <c r="H14" i="7"/>
  <c r="E14" i="7"/>
  <c r="E47" i="7" s="1"/>
  <c r="M46" i="86"/>
  <c r="L46" i="86"/>
  <c r="I46" i="86"/>
  <c r="H46" i="86"/>
  <c r="F46" i="86"/>
  <c r="E46" i="86"/>
  <c r="D46" i="86"/>
  <c r="C46" i="86"/>
  <c r="K45" i="86"/>
  <c r="G45" i="86"/>
  <c r="J45" i="86" s="1"/>
  <c r="K44" i="86"/>
  <c r="G44" i="86"/>
  <c r="J44" i="86" s="1"/>
  <c r="K43" i="86"/>
  <c r="G43" i="86"/>
  <c r="J43" i="86" s="1"/>
  <c r="K42" i="86"/>
  <c r="G42" i="86"/>
  <c r="J42" i="86" s="1"/>
  <c r="K41" i="86"/>
  <c r="G41" i="86"/>
  <c r="J41" i="86" s="1"/>
  <c r="K40" i="86"/>
  <c r="J40" i="86"/>
  <c r="G40" i="86"/>
  <c r="K39" i="86"/>
  <c r="G39" i="86"/>
  <c r="J39" i="86" s="1"/>
  <c r="K38" i="86"/>
  <c r="G38" i="86"/>
  <c r="J38" i="86" s="1"/>
  <c r="K37" i="86"/>
  <c r="G37" i="86"/>
  <c r="J37" i="86" s="1"/>
  <c r="K36" i="86"/>
  <c r="G36" i="86"/>
  <c r="J36" i="86" s="1"/>
  <c r="K35" i="86"/>
  <c r="G35" i="86"/>
  <c r="J35" i="86" s="1"/>
  <c r="K34" i="86"/>
  <c r="G34" i="86"/>
  <c r="J34" i="86" s="1"/>
  <c r="K33" i="86"/>
  <c r="G33" i="86"/>
  <c r="J33" i="86" s="1"/>
  <c r="K32" i="86"/>
  <c r="G32" i="86"/>
  <c r="J32" i="86" s="1"/>
  <c r="K31" i="86"/>
  <c r="G31" i="86"/>
  <c r="J31" i="86" s="1"/>
  <c r="K30" i="86"/>
  <c r="G30" i="86"/>
  <c r="J30" i="86" s="1"/>
  <c r="K29" i="86"/>
  <c r="G29" i="86"/>
  <c r="J29" i="86" s="1"/>
  <c r="K28" i="86"/>
  <c r="G28" i="86"/>
  <c r="J28" i="86" s="1"/>
  <c r="K27" i="86"/>
  <c r="G27" i="86"/>
  <c r="J27" i="86" s="1"/>
  <c r="K26" i="86"/>
  <c r="G26" i="86"/>
  <c r="J26" i="86" s="1"/>
  <c r="K25" i="86"/>
  <c r="G25" i="86"/>
  <c r="J25" i="86" s="1"/>
  <c r="K24" i="86"/>
  <c r="G24" i="86"/>
  <c r="J24" i="86" s="1"/>
  <c r="K23" i="86"/>
  <c r="G23" i="86"/>
  <c r="J23" i="86" s="1"/>
  <c r="K22" i="86"/>
  <c r="G22" i="86"/>
  <c r="J22" i="86" s="1"/>
  <c r="K21" i="86"/>
  <c r="G21" i="86"/>
  <c r="J21" i="86" s="1"/>
  <c r="K20" i="86"/>
  <c r="G20" i="86"/>
  <c r="J20" i="86" s="1"/>
  <c r="K19" i="86"/>
  <c r="G19" i="86"/>
  <c r="J19" i="86" s="1"/>
  <c r="K18" i="86"/>
  <c r="G18" i="86"/>
  <c r="J18" i="86" s="1"/>
  <c r="K17" i="86"/>
  <c r="G17" i="86"/>
  <c r="J17" i="86" s="1"/>
  <c r="K16" i="86"/>
  <c r="G16" i="86"/>
  <c r="J16" i="86" s="1"/>
  <c r="K15" i="86"/>
  <c r="G15" i="86"/>
  <c r="J15" i="86" s="1"/>
  <c r="K14" i="86"/>
  <c r="G14" i="86"/>
  <c r="K13" i="86"/>
  <c r="G13" i="86"/>
  <c r="J13" i="86" s="1"/>
  <c r="F45" i="74"/>
  <c r="E45" i="74"/>
  <c r="D45" i="74"/>
  <c r="C45" i="74"/>
  <c r="G44" i="74"/>
  <c r="G43" i="74"/>
  <c r="G42" i="74"/>
  <c r="G41" i="74"/>
  <c r="G40" i="74"/>
  <c r="G39" i="74"/>
  <c r="G38" i="74"/>
  <c r="G37" i="74"/>
  <c r="G36" i="74"/>
  <c r="G35" i="74"/>
  <c r="G34" i="74"/>
  <c r="G33" i="74"/>
  <c r="G32" i="74"/>
  <c r="G31" i="74"/>
  <c r="G30" i="74"/>
  <c r="G29" i="74"/>
  <c r="G28" i="74"/>
  <c r="G27" i="74"/>
  <c r="G26" i="74"/>
  <c r="G25" i="74"/>
  <c r="G24" i="74"/>
  <c r="G23" i="74"/>
  <c r="G22" i="74"/>
  <c r="G21" i="74"/>
  <c r="G20" i="74"/>
  <c r="G19" i="74"/>
  <c r="G18" i="74"/>
  <c r="G17" i="74"/>
  <c r="G16" i="74"/>
  <c r="G15" i="74"/>
  <c r="G14" i="74"/>
  <c r="G13" i="74"/>
  <c r="G12" i="74"/>
  <c r="F45" i="5"/>
  <c r="E45" i="5"/>
  <c r="D45" i="5"/>
  <c r="C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F13" i="111"/>
  <c r="F14" i="111"/>
  <c r="F15" i="111"/>
  <c r="F16" i="111"/>
  <c r="F17" i="111"/>
  <c r="F18" i="111"/>
  <c r="F19" i="111"/>
  <c r="F20" i="111"/>
  <c r="F21" i="111"/>
  <c r="F22" i="111"/>
  <c r="F23" i="111"/>
  <c r="F24" i="111"/>
  <c r="F25" i="111"/>
  <c r="F26" i="111"/>
  <c r="F27" i="111"/>
  <c r="F28" i="111"/>
  <c r="F29" i="111"/>
  <c r="F30" i="111"/>
  <c r="F31" i="111"/>
  <c r="F32" i="111"/>
  <c r="F33" i="111"/>
  <c r="F34" i="111"/>
  <c r="F35" i="111"/>
  <c r="F36" i="111"/>
  <c r="F37" i="111"/>
  <c r="F38" i="111"/>
  <c r="F39" i="111"/>
  <c r="F40" i="111"/>
  <c r="F41" i="111"/>
  <c r="F42" i="111"/>
  <c r="F43" i="111"/>
  <c r="F44" i="11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M12" i="47"/>
  <c r="N12" i="47"/>
  <c r="O12" i="47"/>
  <c r="M13" i="47"/>
  <c r="N13" i="47"/>
  <c r="O13" i="47"/>
  <c r="M14" i="47"/>
  <c r="N14" i="47"/>
  <c r="O14" i="47"/>
  <c r="M15" i="47"/>
  <c r="N15" i="47"/>
  <c r="O15" i="47"/>
  <c r="M16" i="47"/>
  <c r="N16" i="47"/>
  <c r="O16" i="47"/>
  <c r="M17" i="47"/>
  <c r="N17" i="47"/>
  <c r="O17" i="47"/>
  <c r="M18" i="47"/>
  <c r="N18" i="47"/>
  <c r="O18" i="47"/>
  <c r="M19" i="47"/>
  <c r="N19" i="47"/>
  <c r="O19" i="47"/>
  <c r="M20" i="47"/>
  <c r="N20" i="47"/>
  <c r="O20" i="47"/>
  <c r="M21" i="47"/>
  <c r="N21" i="47"/>
  <c r="O21" i="47"/>
  <c r="M22" i="47"/>
  <c r="N22" i="47"/>
  <c r="O22" i="47"/>
  <c r="M23" i="47"/>
  <c r="N23" i="47"/>
  <c r="O23" i="47"/>
  <c r="M24" i="47"/>
  <c r="N24" i="47"/>
  <c r="O24" i="47"/>
  <c r="M25" i="47"/>
  <c r="N25" i="47"/>
  <c r="O25" i="47"/>
  <c r="M26" i="47"/>
  <c r="N26" i="47"/>
  <c r="O26" i="47"/>
  <c r="M27" i="47"/>
  <c r="N27" i="47"/>
  <c r="O27" i="47"/>
  <c r="M28" i="47"/>
  <c r="N28" i="47"/>
  <c r="O28" i="47"/>
  <c r="M29" i="47"/>
  <c r="N29" i="47"/>
  <c r="O29" i="47"/>
  <c r="M30" i="47"/>
  <c r="N30" i="47"/>
  <c r="O30" i="47"/>
  <c r="M31" i="47"/>
  <c r="N31" i="47"/>
  <c r="O31" i="47"/>
  <c r="M32" i="47"/>
  <c r="N32" i="47"/>
  <c r="O32" i="47"/>
  <c r="M33" i="47"/>
  <c r="N33" i="47"/>
  <c r="O33" i="47"/>
  <c r="M34" i="47"/>
  <c r="N34" i="47"/>
  <c r="O34" i="47"/>
  <c r="M35" i="47"/>
  <c r="N35" i="47"/>
  <c r="O35" i="47"/>
  <c r="M36" i="47"/>
  <c r="N36" i="47"/>
  <c r="O36" i="47"/>
  <c r="M37" i="47"/>
  <c r="N37" i="47"/>
  <c r="O37" i="47"/>
  <c r="M38" i="47"/>
  <c r="N38" i="47"/>
  <c r="O38" i="47"/>
  <c r="M39" i="47"/>
  <c r="N39" i="47"/>
  <c r="O39" i="47"/>
  <c r="M40" i="47"/>
  <c r="N40" i="47"/>
  <c r="O40" i="47"/>
  <c r="M41" i="47"/>
  <c r="N41" i="47"/>
  <c r="O41" i="47"/>
  <c r="M42" i="47"/>
  <c r="N42" i="47"/>
  <c r="O42" i="47"/>
  <c r="M43" i="47"/>
  <c r="N43" i="47"/>
  <c r="O43" i="47"/>
  <c r="N11" i="47"/>
  <c r="O11" i="47"/>
  <c r="M11" i="47"/>
  <c r="N12" i="60"/>
  <c r="N13" i="60"/>
  <c r="N14" i="60"/>
  <c r="N15" i="60"/>
  <c r="N16" i="60"/>
  <c r="N17" i="60"/>
  <c r="N18" i="60"/>
  <c r="N19" i="60"/>
  <c r="N20" i="60"/>
  <c r="N21" i="60"/>
  <c r="N22" i="60"/>
  <c r="N23" i="60"/>
  <c r="N24" i="60"/>
  <c r="N25" i="60"/>
  <c r="N26" i="60"/>
  <c r="N27" i="60"/>
  <c r="N28" i="60"/>
  <c r="N29" i="60"/>
  <c r="N30" i="60"/>
  <c r="N31" i="60"/>
  <c r="N32" i="60"/>
  <c r="N33" i="60"/>
  <c r="N34" i="60"/>
  <c r="N35" i="60"/>
  <c r="N36" i="60"/>
  <c r="N37" i="60"/>
  <c r="N38" i="60"/>
  <c r="N39" i="60"/>
  <c r="N40" i="60"/>
  <c r="N41" i="60"/>
  <c r="N42" i="60"/>
  <c r="N43" i="60"/>
  <c r="N11" i="60"/>
  <c r="M12" i="60"/>
  <c r="M13" i="60"/>
  <c r="M14" i="60"/>
  <c r="M15" i="60"/>
  <c r="M16" i="60"/>
  <c r="M17" i="60"/>
  <c r="M18" i="60"/>
  <c r="M19" i="60"/>
  <c r="M20" i="60"/>
  <c r="M21" i="60"/>
  <c r="M22" i="60"/>
  <c r="M23" i="60"/>
  <c r="M24" i="60"/>
  <c r="M26" i="60"/>
  <c r="M27" i="60"/>
  <c r="M28" i="60"/>
  <c r="M29" i="60"/>
  <c r="M30" i="60"/>
  <c r="M31" i="60"/>
  <c r="M32" i="60"/>
  <c r="M33" i="60"/>
  <c r="M34" i="60"/>
  <c r="M35" i="60"/>
  <c r="M36" i="60"/>
  <c r="M37" i="60"/>
  <c r="M38" i="60"/>
  <c r="M39" i="60"/>
  <c r="M40" i="60"/>
  <c r="M41" i="60"/>
  <c r="M42" i="60"/>
  <c r="M43" i="60"/>
  <c r="M11" i="60"/>
  <c r="J14" i="157"/>
  <c r="K14" i="157" s="1"/>
  <c r="J15" i="157"/>
  <c r="K15" i="157" s="1"/>
  <c r="J16" i="157"/>
  <c r="K16" i="157" s="1"/>
  <c r="J17" i="157"/>
  <c r="K17" i="157" s="1"/>
  <c r="J18" i="157"/>
  <c r="K18" i="157" s="1"/>
  <c r="J19" i="157"/>
  <c r="K19" i="157" s="1"/>
  <c r="J20" i="157"/>
  <c r="K20" i="157" s="1"/>
  <c r="J21" i="157"/>
  <c r="K21" i="157" s="1"/>
  <c r="J13" i="157"/>
  <c r="K13" i="157" s="1"/>
  <c r="H22" i="157"/>
  <c r="G22" i="157"/>
  <c r="F22" i="157"/>
  <c r="D22" i="157"/>
  <c r="C22" i="157"/>
  <c r="G26" i="96"/>
  <c r="H26" i="96"/>
  <c r="H27" i="96" s="1"/>
  <c r="I26" i="96"/>
  <c r="J26" i="96"/>
  <c r="K26" i="96"/>
  <c r="L26" i="96"/>
  <c r="M26" i="96"/>
  <c r="N26" i="96"/>
  <c r="O26" i="96"/>
  <c r="P26" i="96"/>
  <c r="Q26" i="96"/>
  <c r="Q17" i="96"/>
  <c r="U17" i="96" s="1"/>
  <c r="Q18" i="96"/>
  <c r="Q19" i="96"/>
  <c r="Q20" i="96"/>
  <c r="P17" i="96"/>
  <c r="T17" i="96" s="1"/>
  <c r="P18" i="96"/>
  <c r="P19" i="96"/>
  <c r="P20" i="96"/>
  <c r="P16" i="96"/>
  <c r="Q16" i="96"/>
  <c r="O17" i="96"/>
  <c r="S17" i="96" s="1"/>
  <c r="O18" i="96"/>
  <c r="S18" i="96" s="1"/>
  <c r="O19" i="96"/>
  <c r="S19" i="96" s="1"/>
  <c r="O20" i="96"/>
  <c r="S20" i="96" s="1"/>
  <c r="O16" i="96"/>
  <c r="S16" i="96" s="1"/>
  <c r="N17" i="96"/>
  <c r="N18" i="96"/>
  <c r="N19" i="96"/>
  <c r="N20" i="96"/>
  <c r="N16" i="96"/>
  <c r="K21" i="96"/>
  <c r="L21" i="96"/>
  <c r="M21" i="96"/>
  <c r="J17" i="96"/>
  <c r="R17" i="96" s="1"/>
  <c r="J18" i="96"/>
  <c r="R18" i="96" s="1"/>
  <c r="J19" i="96"/>
  <c r="J20" i="96"/>
  <c r="R20" i="96" s="1"/>
  <c r="J16" i="96"/>
  <c r="G21" i="96"/>
  <c r="G27" i="96" s="1"/>
  <c r="H21" i="96"/>
  <c r="I21" i="96"/>
  <c r="C26" i="96"/>
  <c r="D26" i="96"/>
  <c r="E26" i="96"/>
  <c r="F20" i="96"/>
  <c r="F17" i="96"/>
  <c r="F18" i="96"/>
  <c r="F19" i="96"/>
  <c r="F16" i="96"/>
  <c r="U20" i="96"/>
  <c r="C21" i="96"/>
  <c r="D21" i="96"/>
  <c r="T19" i="96"/>
  <c r="T20" i="96"/>
  <c r="T16" i="96"/>
  <c r="S24" i="96"/>
  <c r="T24" i="96"/>
  <c r="U24" i="96"/>
  <c r="S25" i="96"/>
  <c r="T25" i="96"/>
  <c r="U25" i="96"/>
  <c r="T23" i="96"/>
  <c r="U23" i="96"/>
  <c r="S23" i="96"/>
  <c r="T18" i="96"/>
  <c r="U18" i="96"/>
  <c r="U19" i="96"/>
  <c r="R24" i="96"/>
  <c r="V24" i="96" s="1"/>
  <c r="R25" i="96"/>
  <c r="V25" i="96" s="1"/>
  <c r="R23" i="96"/>
  <c r="R16" i="96"/>
  <c r="V16" i="96" s="1"/>
  <c r="F26" i="96"/>
  <c r="V18" i="96" l="1"/>
  <c r="J21" i="96"/>
  <c r="J27" i="96" s="1"/>
  <c r="V17" i="96"/>
  <c r="N21" i="96"/>
  <c r="N27" i="96" s="1"/>
  <c r="L27" i="96"/>
  <c r="U26" i="96"/>
  <c r="I27" i="96"/>
  <c r="M27" i="96"/>
  <c r="Q19" i="75"/>
  <c r="T26" i="96"/>
  <c r="D27" i="96"/>
  <c r="Q21" i="96"/>
  <c r="Q27" i="96" s="1"/>
  <c r="P21" i="96"/>
  <c r="P27" i="96" s="1"/>
  <c r="N47" i="7"/>
  <c r="Q15" i="7"/>
  <c r="Q17" i="7"/>
  <c r="Q19" i="7"/>
  <c r="Q21" i="7"/>
  <c r="Q23" i="7"/>
  <c r="Q25" i="7"/>
  <c r="Q27" i="7"/>
  <c r="Q29" i="7"/>
  <c r="Q31" i="7"/>
  <c r="Q33" i="7"/>
  <c r="Q35" i="7"/>
  <c r="Q37" i="7"/>
  <c r="Q39" i="7"/>
  <c r="Q41" i="7"/>
  <c r="Q43" i="7"/>
  <c r="Q45" i="7"/>
  <c r="H46" i="75"/>
  <c r="Q20" i="75"/>
  <c r="F56" i="5"/>
  <c r="Q28" i="75"/>
  <c r="Q36" i="75"/>
  <c r="Q40" i="75"/>
  <c r="Q44" i="75"/>
  <c r="G46" i="86"/>
  <c r="Q27" i="75"/>
  <c r="Q35" i="75"/>
  <c r="Q39" i="75"/>
  <c r="Q43" i="75"/>
  <c r="I45" i="13"/>
  <c r="S21" i="96"/>
  <c r="S27" i="96" s="1"/>
  <c r="L46" i="75"/>
  <c r="Q25" i="75"/>
  <c r="Q26" i="75"/>
  <c r="Q29" i="75"/>
  <c r="Q30" i="75"/>
  <c r="S26" i="96"/>
  <c r="C27" i="96"/>
  <c r="R26" i="96"/>
  <c r="T21" i="96"/>
  <c r="T27" i="96" s="1"/>
  <c r="K22" i="157"/>
  <c r="R19" i="96"/>
  <c r="R21" i="96" s="1"/>
  <c r="O21" i="96"/>
  <c r="O27" i="96" s="1"/>
  <c r="G45" i="74"/>
  <c r="Q14" i="75"/>
  <c r="Q16" i="75"/>
  <c r="Q21" i="75"/>
  <c r="Q22" i="75"/>
  <c r="Q32" i="75"/>
  <c r="Q37" i="75"/>
  <c r="Q38" i="75"/>
  <c r="Q45" i="75"/>
  <c r="J22" i="157"/>
  <c r="V23" i="96"/>
  <c r="V26" i="96" s="1"/>
  <c r="K46" i="86"/>
  <c r="Q14" i="7"/>
  <c r="O47" i="7"/>
  <c r="Q18" i="7"/>
  <c r="Q22" i="7"/>
  <c r="Q26" i="7"/>
  <c r="Q30" i="7"/>
  <c r="Q34" i="7"/>
  <c r="Q38" i="7"/>
  <c r="Q42" i="7"/>
  <c r="Q46" i="7"/>
  <c r="E46" i="75"/>
  <c r="G56" i="7" s="1"/>
  <c r="P46" i="75"/>
  <c r="Q15" i="75"/>
  <c r="Q17" i="75"/>
  <c r="Q18" i="75"/>
  <c r="Q23" i="75"/>
  <c r="Q31" i="75"/>
  <c r="Q33" i="75"/>
  <c r="Q34" i="75"/>
  <c r="Q41" i="75"/>
  <c r="F21" i="96"/>
  <c r="F27" i="96" s="1"/>
  <c r="K27" i="96"/>
  <c r="H47" i="7"/>
  <c r="P47" i="7"/>
  <c r="Q16" i="7"/>
  <c r="Q20" i="7"/>
  <c r="Q24" i="7"/>
  <c r="Q28" i="7"/>
  <c r="Q32" i="7"/>
  <c r="Q36" i="7"/>
  <c r="Q40" i="7"/>
  <c r="Q44" i="7"/>
  <c r="K44" i="65"/>
  <c r="C43" i="103"/>
  <c r="F43" i="103"/>
  <c r="O13" i="75"/>
  <c r="O46" i="75" s="1"/>
  <c r="K46" i="75"/>
  <c r="K47" i="7"/>
  <c r="J14" i="86"/>
  <c r="J46" i="86" s="1"/>
  <c r="G45" i="5"/>
  <c r="V20" i="96"/>
  <c r="V19" i="96"/>
  <c r="E21" i="96"/>
  <c r="E27" i="96" s="1"/>
  <c r="U16" i="96"/>
  <c r="U21" i="96" s="1"/>
  <c r="U27" i="96" s="1"/>
  <c r="V21" i="96" l="1"/>
  <c r="R27" i="96"/>
  <c r="Q46" i="75"/>
  <c r="Q47" i="7"/>
  <c r="V27" i="96"/>
  <c r="O32" i="56"/>
  <c r="G48" i="56"/>
  <c r="D48" i="56"/>
  <c r="G47" i="56"/>
  <c r="D47" i="56"/>
  <c r="G32" i="56"/>
  <c r="I32" i="56"/>
  <c r="K32" i="56"/>
  <c r="M32" i="56"/>
  <c r="Q32" i="56"/>
  <c r="S32" i="56"/>
  <c r="E32" i="56"/>
  <c r="E17" i="56"/>
  <c r="L12" i="56"/>
  <c r="L11" i="56"/>
  <c r="L13" i="56" s="1"/>
  <c r="D13" i="56"/>
  <c r="F13" i="56"/>
  <c r="H13" i="56"/>
  <c r="J13" i="56"/>
  <c r="B13" i="56"/>
  <c r="V47" i="88"/>
  <c r="U47" i="88"/>
  <c r="N15" i="88"/>
  <c r="Q15" i="88" s="1"/>
  <c r="N16" i="88"/>
  <c r="Q16" i="88" s="1"/>
  <c r="N17" i="88"/>
  <c r="Q17" i="88" s="1"/>
  <c r="N18" i="88"/>
  <c r="Q18" i="88" s="1"/>
  <c r="N19" i="88"/>
  <c r="N20" i="88"/>
  <c r="Q20" i="88" s="1"/>
  <c r="N21" i="88"/>
  <c r="Q21" i="88" s="1"/>
  <c r="N22" i="88"/>
  <c r="Q22" i="88" s="1"/>
  <c r="N23" i="88"/>
  <c r="N24" i="88"/>
  <c r="Q24" i="88" s="1"/>
  <c r="N25" i="88"/>
  <c r="Q25" i="88" s="1"/>
  <c r="N26" i="88"/>
  <c r="Q26" i="88" s="1"/>
  <c r="N27" i="88"/>
  <c r="Q27" i="88" s="1"/>
  <c r="N28" i="88"/>
  <c r="N29" i="88"/>
  <c r="Q29" i="88" s="1"/>
  <c r="N30" i="88"/>
  <c r="Q30" i="88" s="1"/>
  <c r="N31" i="88"/>
  <c r="Q31" i="88" s="1"/>
  <c r="N32" i="88"/>
  <c r="Q32" i="88" s="1"/>
  <c r="N33" i="88"/>
  <c r="N34" i="88"/>
  <c r="N35" i="88"/>
  <c r="Q35" i="88" s="1"/>
  <c r="N36" i="88"/>
  <c r="Q36" i="88" s="1"/>
  <c r="N37" i="88"/>
  <c r="Q37" i="88" s="1"/>
  <c r="N38" i="88"/>
  <c r="Q38" i="88" s="1"/>
  <c r="N39" i="88"/>
  <c r="Q39" i="88" s="1"/>
  <c r="N40" i="88"/>
  <c r="Q40" i="88" s="1"/>
  <c r="N41" i="88"/>
  <c r="Q41" i="88" s="1"/>
  <c r="N42" i="88"/>
  <c r="Q42" i="88" s="1"/>
  <c r="N43" i="88"/>
  <c r="Q43" i="88" s="1"/>
  <c r="N44" i="88"/>
  <c r="N45" i="88"/>
  <c r="N46" i="88"/>
  <c r="Q46" i="88" s="1"/>
  <c r="N14" i="88"/>
  <c r="V46" i="114"/>
  <c r="U46" i="114"/>
  <c r="N14" i="114"/>
  <c r="Q14" i="114" s="1"/>
  <c r="N15" i="114"/>
  <c r="N16" i="114"/>
  <c r="Q16" i="114" s="1"/>
  <c r="N17" i="114"/>
  <c r="Q17" i="114" s="1"/>
  <c r="N18" i="114"/>
  <c r="Q18" i="114" s="1"/>
  <c r="N19" i="114"/>
  <c r="N20" i="114"/>
  <c r="Q20" i="114" s="1"/>
  <c r="N21" i="114"/>
  <c r="Q21" i="114" s="1"/>
  <c r="N22" i="114"/>
  <c r="Q22" i="114" s="1"/>
  <c r="N23" i="114"/>
  <c r="N24" i="114"/>
  <c r="Q24" i="114" s="1"/>
  <c r="N25" i="114"/>
  <c r="Q25" i="114" s="1"/>
  <c r="N26" i="114"/>
  <c r="Q26" i="114" s="1"/>
  <c r="N27" i="114"/>
  <c r="N28" i="114"/>
  <c r="Q28" i="114" s="1"/>
  <c r="N29" i="114"/>
  <c r="Q29" i="114" s="1"/>
  <c r="N30" i="114"/>
  <c r="Q30" i="114" s="1"/>
  <c r="N31" i="114"/>
  <c r="N32" i="114"/>
  <c r="Q32" i="114" s="1"/>
  <c r="N33" i="114"/>
  <c r="Q33" i="114" s="1"/>
  <c r="N34" i="114"/>
  <c r="Q34" i="114" s="1"/>
  <c r="N35" i="114"/>
  <c r="N36" i="114"/>
  <c r="Q36" i="114" s="1"/>
  <c r="N37" i="114"/>
  <c r="Q37" i="114" s="1"/>
  <c r="N38" i="114"/>
  <c r="Q38" i="114" s="1"/>
  <c r="N39" i="114"/>
  <c r="N40" i="114"/>
  <c r="Q40" i="114" s="1"/>
  <c r="N41" i="114"/>
  <c r="Q41" i="114" s="1"/>
  <c r="N42" i="114"/>
  <c r="Q42" i="114" s="1"/>
  <c r="N43" i="114"/>
  <c r="N44" i="114"/>
  <c r="Q44" i="114" s="1"/>
  <c r="N45" i="114"/>
  <c r="Q45" i="114" s="1"/>
  <c r="N13" i="114"/>
  <c r="Q13" i="114" s="1"/>
  <c r="L14" i="114"/>
  <c r="L15" i="114"/>
  <c r="L16" i="114"/>
  <c r="O16" i="114" s="1"/>
  <c r="L17" i="114"/>
  <c r="O17" i="114" s="1"/>
  <c r="R17" i="114" s="1"/>
  <c r="L18" i="114"/>
  <c r="M18" i="114" s="1"/>
  <c r="L19" i="114"/>
  <c r="O19" i="114" s="1"/>
  <c r="L20" i="114"/>
  <c r="O20" i="114" s="1"/>
  <c r="L21" i="114"/>
  <c r="O21" i="114" s="1"/>
  <c r="R21" i="114" s="1"/>
  <c r="L22" i="114"/>
  <c r="L23" i="114"/>
  <c r="O23" i="114" s="1"/>
  <c r="L24" i="114"/>
  <c r="O24" i="114" s="1"/>
  <c r="L25" i="114"/>
  <c r="M25" i="114" s="1"/>
  <c r="L26" i="114"/>
  <c r="L27" i="114"/>
  <c r="O27" i="114" s="1"/>
  <c r="L28" i="114"/>
  <c r="O28" i="114" s="1"/>
  <c r="L29" i="114"/>
  <c r="O29" i="114" s="1"/>
  <c r="R29" i="114" s="1"/>
  <c r="L30" i="114"/>
  <c r="L31" i="114"/>
  <c r="L32" i="114"/>
  <c r="O32" i="114" s="1"/>
  <c r="L33" i="114"/>
  <c r="O33" i="114" s="1"/>
  <c r="R33" i="114" s="1"/>
  <c r="L34" i="114"/>
  <c r="L35" i="114"/>
  <c r="O35" i="114" s="1"/>
  <c r="L36" i="114"/>
  <c r="O36" i="114" s="1"/>
  <c r="L37" i="114"/>
  <c r="O37" i="114" s="1"/>
  <c r="R37" i="114" s="1"/>
  <c r="L38" i="114"/>
  <c r="M38" i="114" s="1"/>
  <c r="L39" i="114"/>
  <c r="L40" i="114"/>
  <c r="O40" i="114" s="1"/>
  <c r="P40" i="114" s="1"/>
  <c r="L41" i="114"/>
  <c r="M41" i="114" s="1"/>
  <c r="L42" i="114"/>
  <c r="L43" i="114"/>
  <c r="O43" i="114" s="1"/>
  <c r="L44" i="114"/>
  <c r="O44" i="114" s="1"/>
  <c r="P44" i="114" s="1"/>
  <c r="L45" i="114"/>
  <c r="O45" i="114" s="1"/>
  <c r="R45" i="114" s="1"/>
  <c r="L13" i="114"/>
  <c r="K46" i="114"/>
  <c r="L15" i="88"/>
  <c r="M15" i="88" s="1"/>
  <c r="L16" i="88"/>
  <c r="M16" i="88" s="1"/>
  <c r="L17" i="88"/>
  <c r="O17" i="88" s="1"/>
  <c r="L18" i="88"/>
  <c r="L19" i="88"/>
  <c r="M19" i="88" s="1"/>
  <c r="L20" i="88"/>
  <c r="M20" i="88" s="1"/>
  <c r="L21" i="88"/>
  <c r="M21" i="88" s="1"/>
  <c r="L22" i="88"/>
  <c r="O22" i="88" s="1"/>
  <c r="L23" i="88"/>
  <c r="M23" i="88" s="1"/>
  <c r="L24" i="88"/>
  <c r="L25" i="88"/>
  <c r="L26" i="88"/>
  <c r="O26" i="88" s="1"/>
  <c r="L27" i="88"/>
  <c r="O27" i="88" s="1"/>
  <c r="L28" i="88"/>
  <c r="L29" i="88"/>
  <c r="L30" i="88"/>
  <c r="O30" i="88" s="1"/>
  <c r="L31" i="88"/>
  <c r="M31" i="88" s="1"/>
  <c r="L32" i="88"/>
  <c r="M32" i="88" s="1"/>
  <c r="L33" i="88"/>
  <c r="L34" i="88"/>
  <c r="L35" i="88"/>
  <c r="M35" i="88" s="1"/>
  <c r="L36" i="88"/>
  <c r="M36" i="88" s="1"/>
  <c r="L37" i="88"/>
  <c r="O37" i="88" s="1"/>
  <c r="L38" i="88"/>
  <c r="L39" i="88"/>
  <c r="M39" i="88" s="1"/>
  <c r="L40" i="88"/>
  <c r="L41" i="88"/>
  <c r="M41" i="88" s="1"/>
  <c r="L42" i="88"/>
  <c r="O42" i="88" s="1"/>
  <c r="L43" i="88"/>
  <c r="O43" i="88" s="1"/>
  <c r="L44" i="88"/>
  <c r="L45" i="88"/>
  <c r="L46" i="88"/>
  <c r="O46" i="88" s="1"/>
  <c r="L14" i="88"/>
  <c r="M14" i="88" s="1"/>
  <c r="J17" i="88"/>
  <c r="J18" i="88"/>
  <c r="J22" i="88"/>
  <c r="J24" i="88"/>
  <c r="J26" i="88"/>
  <c r="J28" i="88"/>
  <c r="J29" i="88"/>
  <c r="J30" i="88"/>
  <c r="J33" i="88"/>
  <c r="J34" i="88"/>
  <c r="J38" i="88"/>
  <c r="J40" i="88"/>
  <c r="J42" i="88"/>
  <c r="J44" i="88"/>
  <c r="J45" i="88"/>
  <c r="J46" i="88"/>
  <c r="J14" i="88"/>
  <c r="H46" i="114"/>
  <c r="I46" i="114"/>
  <c r="J14" i="114"/>
  <c r="J15" i="114"/>
  <c r="J16" i="114"/>
  <c r="J17" i="114"/>
  <c r="J18" i="114"/>
  <c r="J19" i="114"/>
  <c r="J20" i="114"/>
  <c r="J21" i="114"/>
  <c r="J22" i="114"/>
  <c r="J23" i="114"/>
  <c r="J24" i="114"/>
  <c r="J25" i="114"/>
  <c r="J26" i="114"/>
  <c r="J27" i="114"/>
  <c r="J28" i="114"/>
  <c r="J29" i="114"/>
  <c r="J30" i="114"/>
  <c r="J31" i="114"/>
  <c r="J32" i="114"/>
  <c r="J33" i="114"/>
  <c r="J34" i="114"/>
  <c r="J35" i="114"/>
  <c r="J36" i="114"/>
  <c r="J37" i="114"/>
  <c r="J38" i="114"/>
  <c r="J39" i="114"/>
  <c r="J40" i="114"/>
  <c r="J41" i="114"/>
  <c r="J42" i="114"/>
  <c r="J43" i="114"/>
  <c r="J44" i="114"/>
  <c r="J45" i="114"/>
  <c r="J13" i="114"/>
  <c r="D46" i="114"/>
  <c r="E46" i="114"/>
  <c r="F46" i="114"/>
  <c r="C46" i="114"/>
  <c r="G14" i="114"/>
  <c r="G15" i="114"/>
  <c r="G16" i="114"/>
  <c r="G17" i="114"/>
  <c r="G18" i="114"/>
  <c r="G19" i="114"/>
  <c r="G20" i="114"/>
  <c r="G21" i="114"/>
  <c r="G22" i="114"/>
  <c r="G23" i="114"/>
  <c r="G24" i="114"/>
  <c r="G25" i="114"/>
  <c r="G26" i="114"/>
  <c r="G27" i="114"/>
  <c r="G28" i="114"/>
  <c r="G29" i="114"/>
  <c r="G30" i="114"/>
  <c r="G31" i="114"/>
  <c r="G32" i="114"/>
  <c r="G33" i="114"/>
  <c r="G34" i="114"/>
  <c r="G35" i="114"/>
  <c r="G36" i="114"/>
  <c r="G37" i="114"/>
  <c r="G38" i="114"/>
  <c r="G39" i="114"/>
  <c r="G40" i="114"/>
  <c r="G41" i="114"/>
  <c r="G42" i="114"/>
  <c r="G43" i="114"/>
  <c r="G44" i="114"/>
  <c r="G45" i="114"/>
  <c r="G13" i="114"/>
  <c r="H47" i="88"/>
  <c r="I47" i="88"/>
  <c r="J15" i="88"/>
  <c r="J16" i="88"/>
  <c r="J19" i="88"/>
  <c r="J20" i="88"/>
  <c r="J21" i="88"/>
  <c r="J23" i="88"/>
  <c r="J25" i="88"/>
  <c r="J27" i="88"/>
  <c r="J31" i="88"/>
  <c r="J32" i="88"/>
  <c r="J35" i="88"/>
  <c r="J36" i="88"/>
  <c r="J37" i="88"/>
  <c r="J39" i="88"/>
  <c r="J41" i="88"/>
  <c r="J43" i="88"/>
  <c r="G15" i="88"/>
  <c r="G16" i="88"/>
  <c r="G17" i="88"/>
  <c r="G18" i="88"/>
  <c r="G19" i="88"/>
  <c r="G20" i="88"/>
  <c r="G21" i="88"/>
  <c r="G22" i="88"/>
  <c r="G23" i="88"/>
  <c r="G24" i="88"/>
  <c r="G25" i="88"/>
  <c r="G26" i="88"/>
  <c r="G27" i="88"/>
  <c r="G28" i="88"/>
  <c r="G29" i="88"/>
  <c r="G30" i="88"/>
  <c r="G31" i="88"/>
  <c r="G32" i="88"/>
  <c r="G33" i="88"/>
  <c r="G34" i="88"/>
  <c r="G35" i="88"/>
  <c r="G36" i="88"/>
  <c r="G37" i="88"/>
  <c r="G38" i="88"/>
  <c r="G39" i="88"/>
  <c r="G40" i="88"/>
  <c r="G41" i="88"/>
  <c r="G42" i="88"/>
  <c r="G43" i="88"/>
  <c r="G44" i="88"/>
  <c r="G45" i="88"/>
  <c r="G46" i="88"/>
  <c r="G14" i="88"/>
  <c r="C47" i="88"/>
  <c r="D47" i="88"/>
  <c r="E47" i="88"/>
  <c r="F47" i="88"/>
  <c r="P43" i="88" l="1"/>
  <c r="M37" i="114"/>
  <c r="P36" i="114"/>
  <c r="P32" i="114"/>
  <c r="P28" i="114"/>
  <c r="P24" i="114"/>
  <c r="P20" i="114"/>
  <c r="P16" i="114"/>
  <c r="M33" i="114"/>
  <c r="O41" i="114"/>
  <c r="R41" i="114" s="1"/>
  <c r="P42" i="88"/>
  <c r="P26" i="88"/>
  <c r="M21" i="114"/>
  <c r="M17" i="114"/>
  <c r="G46" i="114"/>
  <c r="M44" i="88"/>
  <c r="M28" i="88"/>
  <c r="M45" i="114"/>
  <c r="M29" i="114"/>
  <c r="N47" i="88"/>
  <c r="O44" i="88"/>
  <c r="R44" i="88" s="1"/>
  <c r="O31" i="88"/>
  <c r="O28" i="88"/>
  <c r="R28" i="88" s="1"/>
  <c r="O15" i="88"/>
  <c r="R15" i="88" s="1"/>
  <c r="O35" i="88"/>
  <c r="P35" i="88" s="1"/>
  <c r="S35" i="88" s="1"/>
  <c r="O25" i="114"/>
  <c r="R25" i="114" s="1"/>
  <c r="O20" i="88"/>
  <c r="R20" i="88" s="1"/>
  <c r="J46" i="114"/>
  <c r="M40" i="88"/>
  <c r="M24" i="88"/>
  <c r="O14" i="88"/>
  <c r="R14" i="88" s="1"/>
  <c r="O40" i="88"/>
  <c r="R40" i="88" s="1"/>
  <c r="O24" i="88"/>
  <c r="R24" i="88" s="1"/>
  <c r="P35" i="114"/>
  <c r="P19" i="114"/>
  <c r="P23" i="114"/>
  <c r="P43" i="114"/>
  <c r="P27" i="114"/>
  <c r="M37" i="88"/>
  <c r="M29" i="88"/>
  <c r="M17" i="88"/>
  <c r="M42" i="114"/>
  <c r="M30" i="114"/>
  <c r="M22" i="114"/>
  <c r="O39" i="114"/>
  <c r="P39" i="114" s="1"/>
  <c r="M46" i="88"/>
  <c r="M42" i="88"/>
  <c r="S42" i="88" s="1"/>
  <c r="M38" i="88"/>
  <c r="M34" i="88"/>
  <c r="M30" i="88"/>
  <c r="M26" i="88"/>
  <c r="M22" i="88"/>
  <c r="M18" i="88"/>
  <c r="M43" i="114"/>
  <c r="S43" i="114" s="1"/>
  <c r="M39" i="114"/>
  <c r="M35" i="114"/>
  <c r="M31" i="114"/>
  <c r="M27" i="114"/>
  <c r="S27" i="114" s="1"/>
  <c r="M23" i="114"/>
  <c r="M19" i="114"/>
  <c r="S19" i="114" s="1"/>
  <c r="M15" i="114"/>
  <c r="O13" i="114"/>
  <c r="P45" i="114"/>
  <c r="S45" i="114" s="1"/>
  <c r="P41" i="114"/>
  <c r="S41" i="114" s="1"/>
  <c r="P37" i="114"/>
  <c r="S37" i="114" s="1"/>
  <c r="P33" i="114"/>
  <c r="S33" i="114" s="1"/>
  <c r="P29" i="114"/>
  <c r="S29" i="114" s="1"/>
  <c r="P25" i="114"/>
  <c r="S25" i="114" s="1"/>
  <c r="P21" i="114"/>
  <c r="P17" i="114"/>
  <c r="S17" i="114" s="1"/>
  <c r="R44" i="114"/>
  <c r="Q43" i="114"/>
  <c r="R40" i="114"/>
  <c r="Q39" i="114"/>
  <c r="R36" i="114"/>
  <c r="Q35" i="114"/>
  <c r="R32" i="114"/>
  <c r="Q31" i="114"/>
  <c r="R28" i="114"/>
  <c r="Q27" i="114"/>
  <c r="R24" i="114"/>
  <c r="Q23" i="114"/>
  <c r="R20" i="114"/>
  <c r="Q19" i="114"/>
  <c r="R16" i="114"/>
  <c r="Q15" i="114"/>
  <c r="P46" i="88"/>
  <c r="O41" i="88"/>
  <c r="R41" i="88" s="1"/>
  <c r="O39" i="88"/>
  <c r="P39" i="88" s="1"/>
  <c r="S39" i="88" s="1"/>
  <c r="O34" i="88"/>
  <c r="P34" i="88" s="1"/>
  <c r="S34" i="88" s="1"/>
  <c r="O32" i="88"/>
  <c r="R32" i="88" s="1"/>
  <c r="P30" i="88"/>
  <c r="P27" i="88"/>
  <c r="O25" i="88"/>
  <c r="P25" i="88" s="1"/>
  <c r="O23" i="88"/>
  <c r="R23" i="88" s="1"/>
  <c r="O21" i="88"/>
  <c r="P21" i="88" s="1"/>
  <c r="S21" i="88" s="1"/>
  <c r="O19" i="88"/>
  <c r="R19" i="88" s="1"/>
  <c r="O16" i="88"/>
  <c r="P16" i="88" s="1"/>
  <c r="S16" i="88" s="1"/>
  <c r="R43" i="88"/>
  <c r="R35" i="88"/>
  <c r="Q34" i="88"/>
  <c r="R31" i="88"/>
  <c r="R27" i="88"/>
  <c r="M45" i="88"/>
  <c r="M33" i="88"/>
  <c r="M25" i="88"/>
  <c r="M13" i="114"/>
  <c r="M34" i="114"/>
  <c r="M26" i="114"/>
  <c r="M14" i="114"/>
  <c r="O31" i="114"/>
  <c r="R31" i="114" s="1"/>
  <c r="O15" i="114"/>
  <c r="P15" i="114" s="1"/>
  <c r="S15" i="114" s="1"/>
  <c r="M43" i="88"/>
  <c r="S43" i="88" s="1"/>
  <c r="M27" i="88"/>
  <c r="S27" i="88" s="1"/>
  <c r="M44" i="114"/>
  <c r="S44" i="114" s="1"/>
  <c r="M40" i="114"/>
  <c r="S40" i="114" s="1"/>
  <c r="M36" i="114"/>
  <c r="S36" i="114" s="1"/>
  <c r="M32" i="114"/>
  <c r="M28" i="114"/>
  <c r="M24" i="114"/>
  <c r="S24" i="114" s="1"/>
  <c r="M20" i="114"/>
  <c r="S20" i="114" s="1"/>
  <c r="M16" i="114"/>
  <c r="O42" i="114"/>
  <c r="R42" i="114" s="1"/>
  <c r="O38" i="114"/>
  <c r="R38" i="114" s="1"/>
  <c r="O34" i="114"/>
  <c r="R34" i="114" s="1"/>
  <c r="O30" i="114"/>
  <c r="R30" i="114" s="1"/>
  <c r="O26" i="114"/>
  <c r="R26" i="114" s="1"/>
  <c r="O22" i="114"/>
  <c r="R22" i="114" s="1"/>
  <c r="O18" i="114"/>
  <c r="R18" i="114" s="1"/>
  <c r="O14" i="114"/>
  <c r="R14" i="114" s="1"/>
  <c r="P42" i="114"/>
  <c r="P38" i="114"/>
  <c r="S38" i="114" s="1"/>
  <c r="P34" i="114"/>
  <c r="P30" i="114"/>
  <c r="P26" i="114"/>
  <c r="P18" i="114"/>
  <c r="S18" i="114" s="1"/>
  <c r="R43" i="114"/>
  <c r="R35" i="114"/>
  <c r="R27" i="114"/>
  <c r="R23" i="114"/>
  <c r="R19" i="114"/>
  <c r="P14" i="88"/>
  <c r="S14" i="88" s="1"/>
  <c r="O45" i="88"/>
  <c r="R45" i="88" s="1"/>
  <c r="O38" i="88"/>
  <c r="P38" i="88" s="1"/>
  <c r="O36" i="88"/>
  <c r="R36" i="88" s="1"/>
  <c r="P31" i="88"/>
  <c r="S31" i="88" s="1"/>
  <c r="O29" i="88"/>
  <c r="P29" i="88" s="1"/>
  <c r="P24" i="88"/>
  <c r="S24" i="88" s="1"/>
  <c r="P22" i="88"/>
  <c r="O18" i="88"/>
  <c r="P18" i="88" s="1"/>
  <c r="Q14" i="88"/>
  <c r="R46" i="88"/>
  <c r="Q45" i="88"/>
  <c r="R42" i="88"/>
  <c r="Q33" i="88"/>
  <c r="R30" i="88"/>
  <c r="R26" i="88"/>
  <c r="R22" i="88"/>
  <c r="N46" i="114"/>
  <c r="P44" i="88"/>
  <c r="P37" i="88"/>
  <c r="O33" i="88"/>
  <c r="R33" i="88" s="1"/>
  <c r="P28" i="88"/>
  <c r="S28" i="88" s="1"/>
  <c r="P17" i="88"/>
  <c r="Q44" i="88"/>
  <c r="R37" i="88"/>
  <c r="Q28" i="88"/>
  <c r="R17" i="88"/>
  <c r="P32" i="88"/>
  <c r="S32" i="88" s="1"/>
  <c r="P23" i="88"/>
  <c r="S23" i="88" s="1"/>
  <c r="P19" i="88"/>
  <c r="S19" i="88" s="1"/>
  <c r="Q23" i="88"/>
  <c r="Q19" i="88"/>
  <c r="L46" i="114"/>
  <c r="L47" i="88"/>
  <c r="K47" i="88"/>
  <c r="G47" i="88"/>
  <c r="J47" i="88"/>
  <c r="S23" i="114" l="1"/>
  <c r="S26" i="88"/>
  <c r="S38" i="88"/>
  <c r="S16" i="114"/>
  <c r="S32" i="114"/>
  <c r="P41" i="88"/>
  <c r="S41" i="88" s="1"/>
  <c r="P15" i="88"/>
  <c r="S15" i="88" s="1"/>
  <c r="S29" i="88"/>
  <c r="P40" i="88"/>
  <c r="S40" i="88" s="1"/>
  <c r="P14" i="114"/>
  <c r="P22" i="114"/>
  <c r="S44" i="88"/>
  <c r="S28" i="114"/>
  <c r="S21" i="114"/>
  <c r="S25" i="88"/>
  <c r="S35" i="114"/>
  <c r="S22" i="88"/>
  <c r="P20" i="88"/>
  <c r="S20" i="88" s="1"/>
  <c r="O47" i="88"/>
  <c r="Q46" i="114"/>
  <c r="S30" i="88"/>
  <c r="S46" i="88"/>
  <c r="S34" i="114"/>
  <c r="S30" i="114"/>
  <c r="S37" i="88"/>
  <c r="R25" i="88"/>
  <c r="R16" i="88"/>
  <c r="R15" i="114"/>
  <c r="S18" i="88"/>
  <c r="M47" i="88"/>
  <c r="S39" i="114"/>
  <c r="M46" i="114"/>
  <c r="O46" i="114"/>
  <c r="S42" i="114"/>
  <c r="R39" i="88"/>
  <c r="P31" i="114"/>
  <c r="S31" i="114" s="1"/>
  <c r="P33" i="88"/>
  <c r="S33" i="88" s="1"/>
  <c r="S26" i="114"/>
  <c r="P45" i="88"/>
  <c r="S45" i="88" s="1"/>
  <c r="S22" i="114"/>
  <c r="P13" i="114"/>
  <c r="S13" i="114" s="1"/>
  <c r="S17" i="88"/>
  <c r="R38" i="88"/>
  <c r="R34" i="88"/>
  <c r="R13" i="114"/>
  <c r="P36" i="88"/>
  <c r="S36" i="88" s="1"/>
  <c r="R21" i="88"/>
  <c r="Q47" i="88"/>
  <c r="S14" i="114"/>
  <c r="R39" i="114"/>
  <c r="R18" i="88"/>
  <c r="R29" i="88"/>
  <c r="G45" i="4"/>
  <c r="G45" i="111"/>
  <c r="G13" i="127"/>
  <c r="G42" i="100"/>
  <c r="R47" i="88" l="1"/>
  <c r="S46" i="114"/>
  <c r="S47" i="88"/>
  <c r="R46" i="114"/>
  <c r="P46" i="114"/>
  <c r="P47" i="88"/>
  <c r="D13" i="127"/>
  <c r="E13" i="127"/>
  <c r="H13" i="127"/>
  <c r="I13" i="127"/>
  <c r="J13" i="127"/>
  <c r="C13" i="127"/>
  <c r="C45" i="4"/>
  <c r="C45" i="111"/>
  <c r="Q12" i="47"/>
  <c r="Q13" i="47"/>
  <c r="Q14" i="47"/>
  <c r="Q15" i="47"/>
  <c r="Q16" i="47"/>
  <c r="Q17" i="47"/>
  <c r="Q18" i="47"/>
  <c r="Q19" i="47"/>
  <c r="Q20" i="47"/>
  <c r="Q21" i="47"/>
  <c r="Q22" i="47"/>
  <c r="Q23" i="47"/>
  <c r="Q24" i="47"/>
  <c r="Q25" i="47"/>
  <c r="Q26" i="47"/>
  <c r="Q27" i="47"/>
  <c r="Q28" i="47"/>
  <c r="Q29" i="47"/>
  <c r="Q30" i="47"/>
  <c r="Q31" i="47"/>
  <c r="Q32" i="47"/>
  <c r="Q33" i="47"/>
  <c r="Q34" i="47"/>
  <c r="Q35" i="47"/>
  <c r="Q36" i="47"/>
  <c r="Q37" i="47"/>
  <c r="Q38" i="47"/>
  <c r="Q39" i="47"/>
  <c r="Q40" i="47"/>
  <c r="Q41" i="47"/>
  <c r="Q42" i="47"/>
  <c r="Q43" i="47"/>
  <c r="Q11" i="47"/>
  <c r="H15" i="4"/>
  <c r="I13" i="4"/>
  <c r="H13" i="4" s="1"/>
  <c r="I14" i="4"/>
  <c r="H14" i="4" s="1"/>
  <c r="I15" i="4"/>
  <c r="I16" i="4"/>
  <c r="H16" i="4" s="1"/>
  <c r="I17" i="4"/>
  <c r="H17" i="4" s="1"/>
  <c r="I18" i="4"/>
  <c r="H18" i="4" s="1"/>
  <c r="I19" i="4"/>
  <c r="H19" i="4" s="1"/>
  <c r="I20" i="4"/>
  <c r="H20" i="4" s="1"/>
  <c r="I21" i="4"/>
  <c r="H21" i="4" s="1"/>
  <c r="I22" i="4"/>
  <c r="H22" i="4" s="1"/>
  <c r="I23" i="4"/>
  <c r="H23" i="4" s="1"/>
  <c r="I24" i="4"/>
  <c r="H24" i="4" s="1"/>
  <c r="I25" i="4"/>
  <c r="H25" i="4" s="1"/>
  <c r="I26" i="4"/>
  <c r="H26" i="4" s="1"/>
  <c r="I27" i="4"/>
  <c r="H27" i="4" s="1"/>
  <c r="I28" i="4"/>
  <c r="H28" i="4" s="1"/>
  <c r="I29" i="4"/>
  <c r="H29" i="4" s="1"/>
  <c r="I30" i="4"/>
  <c r="H30" i="4" s="1"/>
  <c r="I31" i="4"/>
  <c r="H31" i="4" s="1"/>
  <c r="I32" i="4"/>
  <c r="H32" i="4" s="1"/>
  <c r="I33" i="4"/>
  <c r="H33" i="4" s="1"/>
  <c r="I34" i="4"/>
  <c r="H34" i="4" s="1"/>
  <c r="I35" i="4"/>
  <c r="H35" i="4" s="1"/>
  <c r="I36" i="4"/>
  <c r="H36" i="4" s="1"/>
  <c r="I37" i="4"/>
  <c r="H37" i="4" s="1"/>
  <c r="I38" i="4"/>
  <c r="H38" i="4" s="1"/>
  <c r="I39" i="4"/>
  <c r="H39" i="4" s="1"/>
  <c r="I40" i="4"/>
  <c r="H40" i="4" s="1"/>
  <c r="I41" i="4"/>
  <c r="H41" i="4" s="1"/>
  <c r="I42" i="4"/>
  <c r="H42" i="4" s="1"/>
  <c r="I43" i="4"/>
  <c r="H43" i="4" s="1"/>
  <c r="I44" i="4"/>
  <c r="H44" i="4" s="1"/>
  <c r="I12" i="4"/>
  <c r="H12" i="4" s="1"/>
  <c r="N44" i="47" l="1"/>
  <c r="O44" i="47"/>
  <c r="P44" i="47"/>
  <c r="M44" i="47"/>
  <c r="N44" i="60"/>
  <c r="P44" i="60"/>
  <c r="M44" i="60"/>
  <c r="Q12" i="60"/>
  <c r="Q13" i="60"/>
  <c r="Q14" i="60"/>
  <c r="Q15" i="60"/>
  <c r="Q16" i="60"/>
  <c r="Q17" i="60"/>
  <c r="Q18" i="60"/>
  <c r="Q19" i="60"/>
  <c r="Q20" i="60"/>
  <c r="Q21" i="60"/>
  <c r="Q22" i="60"/>
  <c r="Q23" i="60"/>
  <c r="Q24" i="60"/>
  <c r="Q26" i="60"/>
  <c r="Q27" i="60"/>
  <c r="Q28" i="60"/>
  <c r="Q29" i="60"/>
  <c r="Q30" i="60"/>
  <c r="Q31" i="60"/>
  <c r="Q32" i="60"/>
  <c r="Q33" i="60"/>
  <c r="Q34" i="60"/>
  <c r="Q35" i="60"/>
  <c r="Q36" i="60"/>
  <c r="Q37" i="60"/>
  <c r="Q38" i="60"/>
  <c r="Q39" i="60"/>
  <c r="Q40" i="60"/>
  <c r="Q41" i="60"/>
  <c r="Q42" i="60"/>
  <c r="Q43" i="60"/>
  <c r="Q11" i="60"/>
  <c r="F12" i="127"/>
  <c r="F13" i="127" s="1"/>
  <c r="D45" i="4"/>
  <c r="J45" i="4"/>
  <c r="H45" i="4"/>
  <c r="F12" i="4"/>
  <c r="F45" i="4" s="1"/>
  <c r="F12" i="111"/>
  <c r="F45" i="111" s="1"/>
  <c r="D45" i="111"/>
  <c r="I44" i="47"/>
  <c r="J44" i="47"/>
  <c r="K44" i="47"/>
  <c r="H44" i="47"/>
  <c r="D44" i="29"/>
  <c r="E44" i="29"/>
  <c r="C44" i="29"/>
  <c r="G12" i="29"/>
  <c r="I12" i="29" s="1"/>
  <c r="J12" i="29" s="1"/>
  <c r="T12" i="29" s="1"/>
  <c r="G13" i="29"/>
  <c r="I13" i="29" s="1"/>
  <c r="J13" i="29" s="1"/>
  <c r="T13" i="29" s="1"/>
  <c r="G14" i="29"/>
  <c r="I14" i="29" s="1"/>
  <c r="J14" i="29" s="1"/>
  <c r="T14" i="29" s="1"/>
  <c r="G15" i="29"/>
  <c r="I15" i="29" s="1"/>
  <c r="J15" i="29" s="1"/>
  <c r="T15" i="29" s="1"/>
  <c r="G16" i="29"/>
  <c r="I16" i="29" s="1"/>
  <c r="J16" i="29" s="1"/>
  <c r="T16" i="29" s="1"/>
  <c r="G17" i="29"/>
  <c r="I17" i="29" s="1"/>
  <c r="J17" i="29" s="1"/>
  <c r="T17" i="29" s="1"/>
  <c r="G18" i="29"/>
  <c r="I18" i="29" s="1"/>
  <c r="J18" i="29" s="1"/>
  <c r="T18" i="29" s="1"/>
  <c r="G19" i="29"/>
  <c r="I19" i="29" s="1"/>
  <c r="J19" i="29" s="1"/>
  <c r="T19" i="29" s="1"/>
  <c r="G20" i="29"/>
  <c r="I20" i="29" s="1"/>
  <c r="J20" i="29" s="1"/>
  <c r="T20" i="29" s="1"/>
  <c r="G21" i="29"/>
  <c r="I21" i="29" s="1"/>
  <c r="J21" i="29" s="1"/>
  <c r="T21" i="29" s="1"/>
  <c r="G22" i="29"/>
  <c r="I22" i="29" s="1"/>
  <c r="J22" i="29" s="1"/>
  <c r="T22" i="29" s="1"/>
  <c r="G23" i="29"/>
  <c r="I23" i="29" s="1"/>
  <c r="J23" i="29" s="1"/>
  <c r="T23" i="29" s="1"/>
  <c r="G24" i="29"/>
  <c r="I24" i="29" s="1"/>
  <c r="J24" i="29" s="1"/>
  <c r="T24" i="29" s="1"/>
  <c r="G25" i="29"/>
  <c r="I25" i="29" s="1"/>
  <c r="J25" i="29" s="1"/>
  <c r="T25" i="29" s="1"/>
  <c r="G26" i="29"/>
  <c r="I26" i="29" s="1"/>
  <c r="J26" i="29" s="1"/>
  <c r="T26" i="29" s="1"/>
  <c r="G27" i="29"/>
  <c r="I27" i="29" s="1"/>
  <c r="J27" i="29" s="1"/>
  <c r="T27" i="29" s="1"/>
  <c r="G28" i="29"/>
  <c r="I28" i="29" s="1"/>
  <c r="J28" i="29" s="1"/>
  <c r="T28" i="29" s="1"/>
  <c r="G29" i="29"/>
  <c r="I29" i="29" s="1"/>
  <c r="J29" i="29" s="1"/>
  <c r="T29" i="29" s="1"/>
  <c r="G30" i="29"/>
  <c r="I30" i="29" s="1"/>
  <c r="J30" i="29" s="1"/>
  <c r="T30" i="29" s="1"/>
  <c r="G31" i="29"/>
  <c r="I31" i="29" s="1"/>
  <c r="J31" i="29" s="1"/>
  <c r="T31" i="29" s="1"/>
  <c r="G32" i="29"/>
  <c r="I32" i="29" s="1"/>
  <c r="J32" i="29" s="1"/>
  <c r="T32" i="29" s="1"/>
  <c r="G33" i="29"/>
  <c r="I33" i="29" s="1"/>
  <c r="J33" i="29" s="1"/>
  <c r="T33" i="29" s="1"/>
  <c r="G34" i="29"/>
  <c r="I34" i="29" s="1"/>
  <c r="J34" i="29" s="1"/>
  <c r="T34" i="29" s="1"/>
  <c r="G35" i="29"/>
  <c r="I35" i="29" s="1"/>
  <c r="J35" i="29" s="1"/>
  <c r="T35" i="29" s="1"/>
  <c r="G36" i="29"/>
  <c r="I36" i="29" s="1"/>
  <c r="J36" i="29" s="1"/>
  <c r="T36" i="29" s="1"/>
  <c r="G37" i="29"/>
  <c r="I37" i="29" s="1"/>
  <c r="J37" i="29" s="1"/>
  <c r="T37" i="29" s="1"/>
  <c r="G38" i="29"/>
  <c r="I38" i="29" s="1"/>
  <c r="J38" i="29" s="1"/>
  <c r="T38" i="29" s="1"/>
  <c r="G39" i="29"/>
  <c r="I39" i="29" s="1"/>
  <c r="J39" i="29" s="1"/>
  <c r="T39" i="29" s="1"/>
  <c r="G40" i="29"/>
  <c r="I40" i="29" s="1"/>
  <c r="J40" i="29" s="1"/>
  <c r="T40" i="29" s="1"/>
  <c r="G41" i="29"/>
  <c r="I41" i="29" s="1"/>
  <c r="J41" i="29" s="1"/>
  <c r="T41" i="29" s="1"/>
  <c r="G42" i="29"/>
  <c r="I42" i="29" s="1"/>
  <c r="J42" i="29" s="1"/>
  <c r="T42" i="29" s="1"/>
  <c r="G43" i="29"/>
  <c r="I43" i="29" s="1"/>
  <c r="J43" i="29" s="1"/>
  <c r="T43" i="29" s="1"/>
  <c r="G11" i="29"/>
  <c r="I11" i="29" s="1"/>
  <c r="J44" i="60"/>
  <c r="K44" i="60"/>
  <c r="L12" i="47"/>
  <c r="L13" i="47"/>
  <c r="L14" i="47"/>
  <c r="L15" i="47"/>
  <c r="L16" i="47"/>
  <c r="L17" i="47"/>
  <c r="L18" i="47"/>
  <c r="L19" i="47"/>
  <c r="L20" i="47"/>
  <c r="L21" i="47"/>
  <c r="L22" i="47"/>
  <c r="L23" i="47"/>
  <c r="L24" i="47"/>
  <c r="L25" i="47"/>
  <c r="L26" i="47"/>
  <c r="L27" i="47"/>
  <c r="L28" i="47"/>
  <c r="L29" i="47"/>
  <c r="L30" i="47"/>
  <c r="L31" i="47"/>
  <c r="L32" i="47"/>
  <c r="L33" i="47"/>
  <c r="L34" i="47"/>
  <c r="L35" i="47"/>
  <c r="L36" i="47"/>
  <c r="L37" i="47"/>
  <c r="L38" i="47"/>
  <c r="L39" i="47"/>
  <c r="L40" i="47"/>
  <c r="L41" i="47"/>
  <c r="L42" i="47"/>
  <c r="L43" i="47"/>
  <c r="L11" i="47"/>
  <c r="G44" i="29" l="1"/>
  <c r="J11" i="29"/>
  <c r="I44" i="29"/>
  <c r="Q44" i="47"/>
  <c r="L44" i="47"/>
  <c r="D44" i="144"/>
  <c r="E44" i="144"/>
  <c r="F44" i="144"/>
  <c r="C44" i="144"/>
  <c r="G12" i="144"/>
  <c r="G13" i="144"/>
  <c r="G14" i="144"/>
  <c r="G15" i="144"/>
  <c r="G16" i="144"/>
  <c r="G17" i="144"/>
  <c r="G18" i="144"/>
  <c r="G19" i="144"/>
  <c r="G20" i="144"/>
  <c r="G21" i="144"/>
  <c r="G22" i="144"/>
  <c r="G23" i="144"/>
  <c r="G24" i="144"/>
  <c r="G25" i="144"/>
  <c r="G26" i="144"/>
  <c r="G27" i="144"/>
  <c r="G28" i="144"/>
  <c r="G29" i="144"/>
  <c r="G30" i="144"/>
  <c r="G31" i="144"/>
  <c r="G32" i="144"/>
  <c r="G33" i="144"/>
  <c r="G34" i="144"/>
  <c r="G35" i="144"/>
  <c r="G36" i="144"/>
  <c r="G37" i="144"/>
  <c r="G38" i="144"/>
  <c r="G39" i="144"/>
  <c r="G40" i="144"/>
  <c r="G41" i="144"/>
  <c r="G42" i="144"/>
  <c r="G43" i="144"/>
  <c r="G11" i="144"/>
  <c r="I11" i="144" s="1"/>
  <c r="C42" i="100"/>
  <c r="F44" i="47"/>
  <c r="G12" i="47"/>
  <c r="G12" i="65" s="1"/>
  <c r="G13" i="47"/>
  <c r="G13" i="65" s="1"/>
  <c r="G14" i="47"/>
  <c r="G14" i="65" s="1"/>
  <c r="G15" i="47"/>
  <c r="G15" i="65" s="1"/>
  <c r="G16" i="47"/>
  <c r="G16" i="65" s="1"/>
  <c r="G17" i="47"/>
  <c r="G17" i="65" s="1"/>
  <c r="G18" i="47"/>
  <c r="G18" i="65" s="1"/>
  <c r="G19" i="47"/>
  <c r="G19" i="65" s="1"/>
  <c r="G20" i="47"/>
  <c r="G20" i="65" s="1"/>
  <c r="G21" i="47"/>
  <c r="G21" i="65" s="1"/>
  <c r="G22" i="47"/>
  <c r="G22" i="65" s="1"/>
  <c r="G23" i="47"/>
  <c r="G23" i="65" s="1"/>
  <c r="G24" i="47"/>
  <c r="G24" i="65" s="1"/>
  <c r="G25" i="47"/>
  <c r="G26" i="47"/>
  <c r="G27" i="47"/>
  <c r="G27" i="65" s="1"/>
  <c r="G28" i="47"/>
  <c r="G28" i="65" s="1"/>
  <c r="G29" i="47"/>
  <c r="G29" i="65" s="1"/>
  <c r="G30" i="47"/>
  <c r="G30" i="65" s="1"/>
  <c r="G31" i="47"/>
  <c r="G31" i="65" s="1"/>
  <c r="G32" i="47"/>
  <c r="G32" i="65" s="1"/>
  <c r="G33" i="47"/>
  <c r="G33" i="65" s="1"/>
  <c r="G34" i="47"/>
  <c r="G34" i="65" s="1"/>
  <c r="G35" i="47"/>
  <c r="G35" i="65" s="1"/>
  <c r="G36" i="47"/>
  <c r="G36" i="65" s="1"/>
  <c r="G37" i="47"/>
  <c r="G37" i="65" s="1"/>
  <c r="G38" i="47"/>
  <c r="G38" i="65" s="1"/>
  <c r="G39" i="47"/>
  <c r="G39" i="65" s="1"/>
  <c r="G40" i="47"/>
  <c r="G40" i="65" s="1"/>
  <c r="G41" i="47"/>
  <c r="G41" i="65" s="1"/>
  <c r="G42" i="47"/>
  <c r="G42" i="65" s="1"/>
  <c r="G43" i="47"/>
  <c r="G43" i="65" s="1"/>
  <c r="G11" i="47"/>
  <c r="G11" i="65" s="1"/>
  <c r="G12" i="60"/>
  <c r="C12" i="65" s="1"/>
  <c r="G13" i="60"/>
  <c r="C13" i="65" s="1"/>
  <c r="G14" i="60"/>
  <c r="C14" i="65" s="1"/>
  <c r="G15" i="60"/>
  <c r="C15" i="65" s="1"/>
  <c r="G16" i="60"/>
  <c r="C16" i="65" s="1"/>
  <c r="G17" i="60"/>
  <c r="C17" i="65" s="1"/>
  <c r="G18" i="60"/>
  <c r="C18" i="65" s="1"/>
  <c r="G19" i="60"/>
  <c r="C19" i="65" s="1"/>
  <c r="G20" i="60"/>
  <c r="C20" i="65" s="1"/>
  <c r="G21" i="60"/>
  <c r="C21" i="65" s="1"/>
  <c r="G22" i="60"/>
  <c r="C22" i="65" s="1"/>
  <c r="G23" i="60"/>
  <c r="C23" i="65" s="1"/>
  <c r="G24" i="60"/>
  <c r="C24" i="65" s="1"/>
  <c r="G25" i="60"/>
  <c r="C25" i="65" s="1"/>
  <c r="G26" i="60"/>
  <c r="C26" i="65" s="1"/>
  <c r="G27" i="60"/>
  <c r="C27" i="65" s="1"/>
  <c r="G28" i="60"/>
  <c r="C28" i="65" s="1"/>
  <c r="G29" i="60"/>
  <c r="C29" i="65" s="1"/>
  <c r="G30" i="60"/>
  <c r="C30" i="65" s="1"/>
  <c r="G31" i="60"/>
  <c r="C31" i="65" s="1"/>
  <c r="G32" i="60"/>
  <c r="C32" i="65" s="1"/>
  <c r="G33" i="60"/>
  <c r="C33" i="65" s="1"/>
  <c r="G34" i="60"/>
  <c r="C34" i="65" s="1"/>
  <c r="G35" i="60"/>
  <c r="C35" i="65" s="1"/>
  <c r="G36" i="60"/>
  <c r="C36" i="65" s="1"/>
  <c r="G37" i="60"/>
  <c r="C37" i="65" s="1"/>
  <c r="G38" i="60"/>
  <c r="C38" i="65" s="1"/>
  <c r="G39" i="60"/>
  <c r="C39" i="65" s="1"/>
  <c r="G40" i="60"/>
  <c r="C40" i="65" s="1"/>
  <c r="G41" i="60"/>
  <c r="C41" i="65" s="1"/>
  <c r="G42" i="60"/>
  <c r="C42" i="65" s="1"/>
  <c r="G43" i="60"/>
  <c r="C43" i="65" s="1"/>
  <c r="G11" i="60"/>
  <c r="C11" i="65" s="1"/>
  <c r="F44" i="60"/>
  <c r="D44" i="47"/>
  <c r="C44" i="47"/>
  <c r="D44" i="60"/>
  <c r="C44" i="60"/>
  <c r="G25" i="65" l="1"/>
  <c r="G26" i="65"/>
  <c r="C44" i="65"/>
  <c r="I43" i="144"/>
  <c r="J43" i="144" s="1"/>
  <c r="T43" i="144" s="1"/>
  <c r="I39" i="144"/>
  <c r="J39" i="144" s="1"/>
  <c r="T39" i="144" s="1"/>
  <c r="I35" i="144"/>
  <c r="J35" i="144" s="1"/>
  <c r="T35" i="144" s="1"/>
  <c r="I31" i="144"/>
  <c r="J31" i="144" s="1"/>
  <c r="T31" i="144" s="1"/>
  <c r="I27" i="144"/>
  <c r="J27" i="144" s="1"/>
  <c r="T27" i="144" s="1"/>
  <c r="I23" i="144"/>
  <c r="J23" i="144" s="1"/>
  <c r="T23" i="144" s="1"/>
  <c r="I19" i="144"/>
  <c r="J19" i="144" s="1"/>
  <c r="T19" i="144" s="1"/>
  <c r="I15" i="144"/>
  <c r="J15" i="144" s="1"/>
  <c r="T15" i="144" s="1"/>
  <c r="G44" i="65"/>
  <c r="I40" i="144"/>
  <c r="J40" i="144" s="1"/>
  <c r="T40" i="144" s="1"/>
  <c r="I36" i="144"/>
  <c r="J36" i="144" s="1"/>
  <c r="T36" i="144" s="1"/>
  <c r="I32" i="144"/>
  <c r="J32" i="144" s="1"/>
  <c r="T32" i="144" s="1"/>
  <c r="I28" i="144"/>
  <c r="J28" i="144" s="1"/>
  <c r="T28" i="144" s="1"/>
  <c r="I24" i="144"/>
  <c r="J24" i="144" s="1"/>
  <c r="T24" i="144" s="1"/>
  <c r="I20" i="144"/>
  <c r="J20" i="144" s="1"/>
  <c r="T20" i="144" s="1"/>
  <c r="I16" i="144"/>
  <c r="J16" i="144" s="1"/>
  <c r="T16" i="144" s="1"/>
  <c r="I12" i="144"/>
  <c r="J12" i="144" s="1"/>
  <c r="T12" i="144" s="1"/>
  <c r="J44" i="29"/>
  <c r="T11" i="29"/>
  <c r="T44" i="29" s="1"/>
  <c r="I41" i="144"/>
  <c r="J41" i="144" s="1"/>
  <c r="T41" i="144" s="1"/>
  <c r="I37" i="144"/>
  <c r="J37" i="144" s="1"/>
  <c r="T37" i="144" s="1"/>
  <c r="I33" i="144"/>
  <c r="J33" i="144" s="1"/>
  <c r="T33" i="144" s="1"/>
  <c r="I29" i="144"/>
  <c r="J29" i="144" s="1"/>
  <c r="T29" i="144" s="1"/>
  <c r="I25" i="144"/>
  <c r="J25" i="144" s="1"/>
  <c r="T25" i="144" s="1"/>
  <c r="I21" i="144"/>
  <c r="J21" i="144" s="1"/>
  <c r="T21" i="144" s="1"/>
  <c r="I17" i="144"/>
  <c r="J17" i="144" s="1"/>
  <c r="T17" i="144" s="1"/>
  <c r="I13" i="144"/>
  <c r="J13" i="144" s="1"/>
  <c r="T13" i="144" s="1"/>
  <c r="I42" i="144"/>
  <c r="J42" i="144" s="1"/>
  <c r="T42" i="144" s="1"/>
  <c r="I38" i="144"/>
  <c r="J38" i="144" s="1"/>
  <c r="T38" i="144" s="1"/>
  <c r="I34" i="144"/>
  <c r="J34" i="144" s="1"/>
  <c r="T34" i="144" s="1"/>
  <c r="I30" i="144"/>
  <c r="J30" i="144" s="1"/>
  <c r="T30" i="144" s="1"/>
  <c r="I26" i="144"/>
  <c r="J26" i="144" s="1"/>
  <c r="T26" i="144" s="1"/>
  <c r="I22" i="144"/>
  <c r="J22" i="144" s="1"/>
  <c r="T22" i="144" s="1"/>
  <c r="I18" i="144"/>
  <c r="J18" i="144" s="1"/>
  <c r="T18" i="144" s="1"/>
  <c r="I14" i="144"/>
  <c r="J14" i="144" s="1"/>
  <c r="T14" i="144" s="1"/>
  <c r="J11" i="144"/>
  <c r="H44" i="60"/>
  <c r="I44" i="60"/>
  <c r="L11" i="60"/>
  <c r="G44" i="144"/>
  <c r="H54" i="144" s="1"/>
  <c r="G44" i="47"/>
  <c r="G44" i="60"/>
  <c r="I44" i="144" l="1"/>
  <c r="T11" i="144"/>
  <c r="T44" i="144" s="1"/>
  <c r="J44" i="144"/>
  <c r="L44" i="60"/>
  <c r="G12" i="58"/>
  <c r="M12" i="58" s="1"/>
  <c r="G13" i="58"/>
  <c r="M13" i="58" s="1"/>
  <c r="G14" i="58"/>
  <c r="M14" i="58" s="1"/>
  <c r="G15" i="58"/>
  <c r="M15" i="58" s="1"/>
  <c r="G16" i="58"/>
  <c r="M16" i="58" s="1"/>
  <c r="G17" i="58"/>
  <c r="M17" i="58" s="1"/>
  <c r="G18" i="58"/>
  <c r="M18" i="58" s="1"/>
  <c r="G19" i="58"/>
  <c r="M19" i="58" s="1"/>
  <c r="G20" i="58"/>
  <c r="M20" i="58" s="1"/>
  <c r="G21" i="58"/>
  <c r="M21" i="58" s="1"/>
  <c r="G22" i="58"/>
  <c r="M22" i="58" s="1"/>
  <c r="G23" i="58"/>
  <c r="M23" i="58" s="1"/>
  <c r="G24" i="58"/>
  <c r="M24" i="58" s="1"/>
  <c r="G25" i="58"/>
  <c r="M25" i="58" s="1"/>
  <c r="G26" i="58"/>
  <c r="M26" i="58" s="1"/>
  <c r="G27" i="58"/>
  <c r="M27" i="58" s="1"/>
  <c r="G28" i="58"/>
  <c r="M28" i="58" s="1"/>
  <c r="G29" i="58"/>
  <c r="M29" i="58" s="1"/>
  <c r="G30" i="58"/>
  <c r="M30" i="58" s="1"/>
  <c r="G31" i="58"/>
  <c r="M31" i="58" s="1"/>
  <c r="G32" i="58"/>
  <c r="M32" i="58" s="1"/>
  <c r="G33" i="58"/>
  <c r="M33" i="58" s="1"/>
  <c r="G34" i="58"/>
  <c r="M34" i="58" s="1"/>
  <c r="G35" i="58"/>
  <c r="M35" i="58" s="1"/>
  <c r="G36" i="58"/>
  <c r="M36" i="58" s="1"/>
  <c r="G37" i="58"/>
  <c r="M37" i="58" s="1"/>
  <c r="G38" i="58"/>
  <c r="M38" i="58" s="1"/>
  <c r="G39" i="58"/>
  <c r="M39" i="58" s="1"/>
  <c r="G40" i="58"/>
  <c r="M40" i="58" s="1"/>
  <c r="G41" i="58"/>
  <c r="M41" i="58" s="1"/>
  <c r="G42" i="58"/>
  <c r="M42" i="58" s="1"/>
  <c r="G43" i="58"/>
  <c r="M43" i="58" s="1"/>
  <c r="G11" i="58"/>
  <c r="G13" i="1"/>
  <c r="M13" i="1" s="1"/>
  <c r="G14" i="1"/>
  <c r="M14" i="1" s="1"/>
  <c r="G15" i="1"/>
  <c r="M15" i="1" s="1"/>
  <c r="G16" i="1"/>
  <c r="M16" i="1" s="1"/>
  <c r="G17" i="1"/>
  <c r="M17" i="1" s="1"/>
  <c r="G18" i="1"/>
  <c r="M18" i="1" s="1"/>
  <c r="G19" i="1"/>
  <c r="M19" i="1" s="1"/>
  <c r="G20" i="1"/>
  <c r="M20" i="1" s="1"/>
  <c r="G21" i="1"/>
  <c r="M21" i="1" s="1"/>
  <c r="G22" i="1"/>
  <c r="M22" i="1" s="1"/>
  <c r="G23" i="1"/>
  <c r="M23" i="1" s="1"/>
  <c r="G24" i="1"/>
  <c r="M24" i="1" s="1"/>
  <c r="G25" i="1"/>
  <c r="M25" i="1" s="1"/>
  <c r="G26" i="1"/>
  <c r="M26" i="1" s="1"/>
  <c r="G27" i="1"/>
  <c r="M27" i="1" s="1"/>
  <c r="G28" i="1"/>
  <c r="M28" i="1" s="1"/>
  <c r="G29" i="1"/>
  <c r="M29" i="1" s="1"/>
  <c r="G30" i="1"/>
  <c r="M30" i="1" s="1"/>
  <c r="G31" i="1"/>
  <c r="M31" i="1" s="1"/>
  <c r="G32" i="1"/>
  <c r="M32" i="1" s="1"/>
  <c r="G33" i="1"/>
  <c r="M33" i="1" s="1"/>
  <c r="G34" i="1"/>
  <c r="M34" i="1" s="1"/>
  <c r="G35" i="1"/>
  <c r="M35" i="1" s="1"/>
  <c r="G36" i="1"/>
  <c r="M36" i="1" s="1"/>
  <c r="G37" i="1"/>
  <c r="M37" i="1" s="1"/>
  <c r="G38" i="1"/>
  <c r="M38" i="1" s="1"/>
  <c r="G39" i="1"/>
  <c r="M39" i="1" s="1"/>
  <c r="G40" i="1"/>
  <c r="M40" i="1" s="1"/>
  <c r="G41" i="1"/>
  <c r="M41" i="1" s="1"/>
  <c r="G42" i="1"/>
  <c r="M42" i="1" s="1"/>
  <c r="G43" i="1"/>
  <c r="M43" i="1" s="1"/>
  <c r="G44" i="1"/>
  <c r="M44" i="1" s="1"/>
  <c r="G12" i="1"/>
  <c r="G12" i="59"/>
  <c r="M12" i="59" s="1"/>
  <c r="G13" i="59"/>
  <c r="M13" i="59" s="1"/>
  <c r="G14" i="59"/>
  <c r="M14" i="59" s="1"/>
  <c r="G15" i="59"/>
  <c r="M15" i="59" s="1"/>
  <c r="G16" i="59"/>
  <c r="M16" i="59" s="1"/>
  <c r="G17" i="59"/>
  <c r="M17" i="59" s="1"/>
  <c r="G18" i="59"/>
  <c r="M18" i="59" s="1"/>
  <c r="G19" i="59"/>
  <c r="M19" i="59" s="1"/>
  <c r="G20" i="59"/>
  <c r="M20" i="59" s="1"/>
  <c r="G21" i="59"/>
  <c r="M21" i="59" s="1"/>
  <c r="G22" i="59"/>
  <c r="M22" i="59" s="1"/>
  <c r="G23" i="59"/>
  <c r="M23" i="59" s="1"/>
  <c r="G24" i="59"/>
  <c r="M24" i="59" s="1"/>
  <c r="G25" i="59"/>
  <c r="M25" i="59" s="1"/>
  <c r="G26" i="59"/>
  <c r="M26" i="59" s="1"/>
  <c r="G27" i="59"/>
  <c r="M27" i="59" s="1"/>
  <c r="G28" i="59"/>
  <c r="M28" i="59" s="1"/>
  <c r="G29" i="59"/>
  <c r="M29" i="59" s="1"/>
  <c r="G30" i="59"/>
  <c r="M30" i="59" s="1"/>
  <c r="G31" i="59"/>
  <c r="M31" i="59" s="1"/>
  <c r="G32" i="59"/>
  <c r="M32" i="59" s="1"/>
  <c r="G33" i="59"/>
  <c r="M33" i="59" s="1"/>
  <c r="G34" i="59"/>
  <c r="M34" i="59" s="1"/>
  <c r="G35" i="59"/>
  <c r="M35" i="59" s="1"/>
  <c r="G36" i="59"/>
  <c r="M36" i="59" s="1"/>
  <c r="G37" i="59"/>
  <c r="M37" i="59" s="1"/>
  <c r="G38" i="59"/>
  <c r="M38" i="59" s="1"/>
  <c r="G39" i="59"/>
  <c r="M39" i="59" s="1"/>
  <c r="G40" i="59"/>
  <c r="M40" i="59" s="1"/>
  <c r="G41" i="59"/>
  <c r="M41" i="59" s="1"/>
  <c r="G42" i="59"/>
  <c r="M42" i="59" s="1"/>
  <c r="G43" i="59"/>
  <c r="M43" i="59" s="1"/>
  <c r="G11" i="59"/>
  <c r="C44" i="58"/>
  <c r="C44" i="59"/>
  <c r="C45" i="1"/>
  <c r="G44" i="58" l="1"/>
  <c r="M11" i="58"/>
  <c r="M44" i="58" s="1"/>
  <c r="M12" i="1"/>
  <c r="M45" i="1" s="1"/>
  <c r="G45" i="1"/>
  <c r="M11" i="59"/>
  <c r="M44" i="59" s="1"/>
  <c r="G44" i="59"/>
  <c r="Q25" i="60"/>
  <c r="Q44" i="60" s="1"/>
  <c r="O44" i="60"/>
  <c r="H45" i="111" l="1"/>
  <c r="J45" i="111"/>
</calcChain>
</file>

<file path=xl/sharedStrings.xml><?xml version="1.0" encoding="utf-8"?>
<sst xmlns="http://schemas.openxmlformats.org/spreadsheetml/2006/main" count="12683" uniqueCount="1043">
  <si>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</si>
  <si>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</si>
  <si>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</si>
  <si>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</si>
  <si>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</si>
  <si>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</si>
  <si>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</si>
  <si>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</si>
  <si>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</si>
  <si>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</si>
  <si>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</si>
  <si>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</si>
  <si>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</si>
  <si>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</si>
  <si>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</si>
  <si>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</si>
  <si>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</si>
  <si>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</si>
  <si>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</si>
  <si>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</si>
  <si>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</si>
  <si>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</si>
  <si>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</si>
  <si>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</si>
  <si>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</si>
  <si>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</si>
  <si>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</si>
  <si>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</si>
  <si>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</si>
  <si>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</si>
  <si>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</si>
  <si>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</si>
  <si>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</si>
  <si>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</si>
  <si>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</si>
  <si>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</si>
  <si>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</si>
  <si>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</si>
  <si>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</si>
  <si>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</si>
  <si>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</si>
  <si>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</si>
  <si>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</si>
  <si>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</si>
  <si>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</si>
  <si>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</si>
  <si>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</si>
  <si>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</si>
  <si>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</si>
  <si>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</si>
  <si>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</si>
  <si>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</si>
  <si>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</si>
  <si>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</si>
  <si>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</si>
  <si>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</si>
  <si>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</si>
  <si>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</si>
  <si>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</si>
  <si>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</si>
  <si>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</si>
  <si>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</si>
  <si>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</si>
  <si>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</si>
  <si>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</si>
  <si>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</si>
  <si>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</si>
  <si>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</si>
  <si>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</si>
  <si>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</si>
  <si>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</si>
  <si>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</si>
  <si>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</si>
  <si>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</si>
  <si>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</si>
  <si>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</si>
  <si>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</si>
  <si>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</si>
  <si>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</si>
  <si>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</si>
  <si>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</si>
  <si>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</si>
  <si>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</si>
  <si>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</si>
  <si>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</si>
  <si>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</si>
  <si>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</si>
  <si>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</si>
  <si>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</si>
  <si>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</si>
  <si>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</si>
  <si>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</si>
  <si>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</si>
  <si>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</si>
  <si>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</si>
  <si>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</si>
  <si>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</si>
  <si>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</si>
  <si>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</si>
  <si>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</si>
  <si>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</si>
  <si>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</si>
  <si>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</si>
  <si>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</si>
  <si>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</si>
  <si>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</si>
  <si>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</si>
  <si>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</si>
  <si>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</si>
  <si>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</si>
  <si>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</si>
  <si>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</si>
  <si>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</si>
  <si>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</si>
  <si>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</si>
  <si>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</si>
  <si>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</si>
  <si>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</si>
  <si>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</si>
  <si>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</si>
  <si>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</si>
  <si>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</si>
  <si>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</si>
  <si>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</si>
  <si>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</si>
  <si>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</si>
  <si>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</si>
  <si>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</si>
  <si>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</si>
  <si>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</si>
  <si>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</si>
  <si>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</si>
  <si>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</si>
  <si>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</si>
  <si>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</si>
  <si>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</si>
  <si>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</si>
  <si>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</si>
  <si>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</si>
  <si>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</si>
  <si>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</si>
  <si>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</si>
  <si>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</si>
  <si>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</si>
  <si>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</si>
  <si>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</si>
  <si>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</si>
  <si>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</si>
  <si>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</si>
  <si>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</si>
  <si>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</si>
  <si>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</si>
  <si>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</si>
  <si>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</si>
  <si>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</si>
  <si>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</si>
  <si>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</si>
  <si>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</si>
  <si>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</si>
  <si>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</si>
  <si>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</si>
  <si>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</si>
  <si>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</si>
  <si>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</si>
  <si>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</si>
  <si>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</si>
  <si>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</si>
  <si>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</si>
  <si>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</si>
  <si>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</si>
  <si>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</si>
  <si>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</si>
  <si>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</si>
  <si>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</si>
  <si>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</si>
  <si>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</si>
  <si>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</si>
  <si>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</si>
  <si>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</si>
  <si>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</si>
  <si>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</si>
  <si>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</si>
  <si>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</si>
  <si>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</si>
  <si>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</si>
  <si>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</si>
  <si>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</si>
  <si>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</si>
  <si>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</si>
  <si>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</si>
  <si>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</si>
  <si>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</si>
  <si>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</si>
  <si>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</si>
  <si>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</si>
  <si>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</si>
  <si>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</si>
  <si>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</si>
  <si>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</si>
  <si>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</si>
  <si>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</si>
  <si>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</si>
  <si>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</si>
  <si>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</si>
  <si>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</si>
  <si>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</si>
  <si>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</si>
  <si>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</si>
  <si>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</si>
  <si>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</si>
  <si>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</si>
  <si>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</si>
  <si>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</si>
  <si>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</si>
  <si>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</si>
  <si>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</si>
  <si>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</si>
  <si>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</si>
  <si>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</si>
  <si>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</si>
  <si>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</si>
  <si>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</si>
  <si>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</si>
  <si>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</si>
  <si>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</si>
  <si>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</si>
  <si>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</si>
  <si>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</si>
  <si>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</si>
  <si>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</si>
  <si>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</si>
  <si>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</si>
  <si>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</si>
  <si>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</si>
  <si>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</si>
  <si>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</si>
  <si>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</si>
  <si>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</si>
  <si>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</si>
  <si>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</si>
  <si>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</si>
  <si>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</si>
  <si>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</si>
  <si>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</si>
  <si>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</si>
  <si>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</si>
  <si>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</si>
  <si>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</si>
  <si>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</si>
  <si>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</si>
  <si>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</si>
  <si>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</si>
  <si>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</si>
  <si>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</si>
  <si>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</si>
  <si>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</si>
  <si>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</si>
  <si>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</si>
  <si>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</si>
  <si>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</si>
  <si>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</si>
  <si>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</si>
  <si>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</si>
  <si>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</si>
  <si>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</si>
  <si>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</si>
  <si>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</si>
  <si>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</si>
  <si>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</si>
  <si>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</si>
  <si>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</si>
  <si>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</si>
  <si>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</si>
  <si>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</si>
  <si>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</si>
  <si>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</si>
  <si>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</si>
  <si>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</si>
  <si>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</si>
  <si>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</si>
  <si>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</si>
  <si>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</si>
  <si>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</si>
  <si>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</si>
  <si>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</si>
  <si>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</si>
  <si>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</si>
  <si>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</si>
  <si>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</si>
  <si>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</si>
  <si>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</si>
  <si>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</si>
  <si>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</si>
  <si>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</si>
  <si>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</si>
  <si>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</si>
  <si>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</si>
  <si>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</si>
  <si>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</si>
  <si>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</si>
  <si>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</si>
  <si>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</si>
  <si>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</si>
  <si>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</si>
  <si>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</si>
  <si>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</si>
  <si>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</si>
  <si>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</si>
  <si>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</si>
  <si>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</si>
  <si>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</si>
  <si>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</si>
  <si>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</si>
  <si>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</si>
  <si>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</si>
  <si>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</si>
  <si>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</si>
  <si>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</si>
  <si>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</si>
  <si>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</si>
  <si>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</si>
  <si>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</si>
  <si>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</si>
  <si>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</si>
  <si>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</si>
  <si>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</si>
  <si>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</si>
  <si>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</si>
  <si>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</si>
  <si>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</si>
  <si>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</si>
  <si>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</si>
  <si>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</si>
  <si>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</si>
  <si>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</si>
  <si>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</si>
  <si>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</si>
  <si>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</si>
  <si>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</si>
  <si>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</si>
  <si>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</si>
  <si>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</si>
  <si>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</si>
  <si>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</si>
  <si>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</si>
  <si>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</si>
  <si>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</si>
  <si>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</si>
  <si>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</si>
  <si>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</si>
  <si>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</si>
  <si>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</si>
  <si>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</si>
  <si>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</si>
  <si>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</si>
  <si>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</si>
  <si>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</si>
  <si>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</si>
  <si>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</si>
  <si>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</si>
  <si>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</si>
  <si>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</si>
  <si>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</si>
  <si>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</si>
  <si>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</si>
  <si>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</si>
  <si>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</si>
  <si>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</si>
  <si>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</si>
  <si>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</si>
  <si>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</si>
  <si>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</si>
  <si>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</si>
  <si>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</si>
  <si>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</si>
  <si>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</si>
  <si>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</si>
  <si>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</si>
  <si>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</si>
  <si>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</si>
  <si>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</si>
  <si>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</si>
  <si>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</si>
  <si>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</si>
  <si>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</si>
  <si>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</si>
  <si>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</si>
  <si>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</si>
  <si>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</si>
  <si>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</si>
  <si>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</si>
  <si>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</si>
  <si>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</si>
  <si>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</si>
  <si>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</si>
  <si>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</si>
  <si>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</si>
  <si>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</si>
  <si>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</si>
  <si>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</si>
  <si>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</si>
  <si>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</si>
  <si>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</si>
  <si>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</si>
  <si>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</si>
  <si>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</si>
  <si>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</si>
  <si>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</si>
  <si>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</si>
  <si>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</si>
  <si>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</si>
  <si>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</si>
  <si>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</si>
  <si>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</si>
  <si>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</si>
  <si>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</si>
  <si>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</si>
  <si>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</si>
  <si>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</si>
  <si>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</si>
  <si>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</si>
  <si>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</si>
  <si>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</si>
  <si>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</si>
  <si>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</si>
  <si>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</si>
  <si>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</si>
  <si>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</si>
  <si>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</si>
  <si>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</si>
  <si>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</si>
  <si>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</si>
  <si>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</si>
  <si>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</si>
  <si>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</si>
  <si>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</si>
  <si>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</si>
  <si>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</si>
  <si>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</si>
  <si>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</si>
  <si>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</si>
  <si>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</si>
  <si>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</si>
  <si>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</si>
  <si>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</si>
  <si>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</si>
  <si>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</si>
  <si>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</si>
  <si>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</si>
  <si>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</si>
  <si>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</si>
  <si>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</si>
  <si>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</si>
  <si>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</si>
  <si>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</si>
  <si>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</si>
  <si>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</si>
  <si>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</si>
  <si>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</si>
  <si>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</si>
  <si>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</si>
  <si>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</si>
  <si>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</si>
  <si>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</si>
  <si>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</si>
  <si>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</si>
  <si>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</si>
  <si>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</si>
  <si>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</si>
  <si>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</si>
  <si>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</si>
  <si>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</si>
  <si>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</si>
  <si>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</si>
  <si>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</si>
  <si>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</si>
  <si>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</si>
  <si>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</si>
  <si>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</si>
  <si>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</si>
  <si>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</si>
  <si>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</si>
  <si>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</si>
  <si>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</si>
  <si>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</si>
  <si>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</si>
  <si>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</si>
  <si>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</si>
  <si>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</si>
  <si>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</si>
  <si>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</si>
  <si>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</si>
  <si>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</si>
  <si>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</si>
  <si>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</si>
  <si>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</si>
  <si>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</si>
  <si>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</si>
  <si>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</si>
  <si>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</si>
  <si>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</si>
  <si>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</si>
  <si>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</si>
  <si>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</si>
  <si>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</si>
  <si>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</si>
  <si>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</si>
  <si>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</si>
  <si>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</si>
  <si>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</si>
  <si>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</si>
  <si>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</si>
  <si>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</si>
  <si>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</si>
  <si>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</si>
  <si>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</si>
  <si>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</si>
  <si>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</si>
  <si>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</si>
  <si>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</si>
  <si>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</si>
  <si>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</si>
  <si>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</si>
  <si>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</si>
  <si>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</si>
  <si>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</si>
  <si>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</si>
  <si>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</si>
  <si>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</si>
  <si>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</si>
  <si>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</si>
  <si>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</si>
  <si>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</si>
  <si>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</si>
  <si>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</si>
  <si>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</si>
  <si>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</si>
  <si>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</si>
  <si>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</si>
  <si>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</si>
  <si>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</si>
  <si>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</si>
  <si>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</si>
  <si>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</si>
  <si>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</si>
  <si>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</si>
  <si>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</si>
  <si>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</si>
  <si>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</si>
  <si>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</si>
  <si>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</si>
  <si>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</si>
  <si>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</si>
  <si>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</si>
  <si>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</si>
  <si>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</si>
  <si>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</si>
  <si>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</si>
  <si>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</si>
  <si>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</si>
  <si>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</si>
  <si>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</si>
  <si>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</si>
  <si>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</si>
  <si>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</si>
  <si>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</si>
  <si>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</si>
  <si>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</si>
  <si>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</si>
  <si>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</si>
  <si>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</si>
  <si>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</si>
  <si>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</si>
  <si>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</si>
  <si>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</si>
  <si>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</si>
  <si>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</si>
  <si>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</si>
  <si>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</si>
  <si>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</si>
  <si>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</si>
  <si>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</si>
  <si>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</si>
  <si>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</si>
  <si>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</si>
  <si>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</si>
  <si>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</si>
  <si>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</si>
  <si>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</si>
  <si>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</si>
  <si>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</si>
  <si>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</si>
  <si>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</si>
  <si>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</si>
  <si>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</si>
  <si>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</si>
  <si>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</si>
  <si>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</si>
  <si>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</si>
  <si>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</si>
  <si>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</si>
  <si>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</si>
  <si>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</si>
  <si>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</si>
  <si>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</si>
  <si>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</si>
  <si>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</si>
  <si>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</si>
  <si>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</si>
  <si>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</si>
  <si>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</si>
  <si>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</si>
  <si>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</si>
  <si>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</si>
  <si>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</si>
  <si>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</si>
  <si>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</si>
  <si>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</si>
  <si>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</si>
  <si>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</si>
  <si>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</si>
  <si>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</si>
  <si>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</si>
  <si>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</si>
  <si>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</si>
  <si>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</si>
  <si>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</si>
  <si>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</si>
  <si>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</si>
  <si>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</si>
  <si>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</si>
  <si>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</si>
  <si>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</si>
  <si>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</si>
  <si>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</si>
  <si>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</si>
  <si>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</si>
  <si>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</si>
  <si>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</si>
  <si>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</si>
  <si>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</si>
  <si>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</si>
  <si>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</si>
  <si>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</si>
  <si>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</si>
  <si>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</si>
  <si>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</si>
  <si>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</si>
  <si>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</si>
  <si>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</si>
  <si>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</si>
  <si>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</si>
  <si>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</si>
  <si>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</si>
  <si>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</si>
  <si>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</si>
  <si>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</si>
  <si>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</si>
  <si>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</si>
  <si>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</si>
  <si>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</si>
  <si>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</si>
  <si>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</si>
  <si>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</si>
  <si>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</si>
  <si>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</si>
  <si>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</si>
  <si>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</si>
  <si>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</si>
  <si>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</si>
  <si>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District :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</si>
  <si>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</si>
  <si>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</si>
  <si>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</si>
  <si>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</si>
  <si>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</si>
  <si>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</si>
  <si>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</si>
  <si>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</si>
  <si>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</si>
  <si>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</si>
  <si>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</si>
  <si>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</si>
  <si>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</si>
  <si>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</si>
  <si>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</si>
  <si>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</si>
  <si>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k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</si>
  <si>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</si>
  <si>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</si>
  <si>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</si>
  <si>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</si>
  <si>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</si>
  <si>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</si>
  <si>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</si>
  <si>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AT-29A</t>
  </si>
  <si>
    <t>State share</t>
  </si>
  <si>
    <t>Requirement of funds (Rs in lakh)</t>
  </si>
  <si>
    <t>Table: AT-28 B</t>
  </si>
  <si>
    <t>AT - 28 B</t>
  </si>
  <si>
    <t>Table AT 21 :Details of engagement and apportionment of honorarium to cook cum helpers (CCH) between schools and centralized kitchen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</si>
  <si>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</si>
  <si>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</si>
  <si>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</si>
  <si>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</si>
  <si>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Repair of kitchen-cum-stores</t>
  </si>
  <si>
    <t>Requirement of funds for Transportation Assistance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</si>
  <si>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</si>
  <si>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</si>
  <si>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</si>
  <si>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</si>
  <si>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</si>
  <si>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</si>
  <si>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</si>
  <si>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</si>
  <si>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</si>
  <si>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</si>
  <si>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</si>
  <si>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</si>
  <si>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</si>
  <si>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</si>
  <si>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</si>
  <si>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</si>
  <si>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</si>
  <si>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</si>
  <si>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</si>
  <si>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</si>
  <si>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</si>
  <si>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</si>
  <si>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</si>
  <si>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</si>
  <si>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</si>
  <si>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</si>
  <si>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</si>
  <si>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</si>
  <si>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</si>
  <si>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</si>
  <si>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</si>
  <si>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</si>
  <si>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</si>
  <si>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</si>
  <si>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</si>
  <si>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</si>
  <si>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Annual Work Plan and Budget 2020-21</t>
  </si>
  <si>
    <t>2020-21</t>
  </si>
  <si>
    <t>No. of institutions where setting up of kitchen garden is proposed during 2020-21</t>
  </si>
  <si>
    <t>Annual Work Plan and Budget  2020-21</t>
  </si>
  <si>
    <t>Annual Work Plan &amp; Budget 2020-21</t>
  </si>
  <si>
    <t>Proposals for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</si>
  <si>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</si>
  <si>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</si>
  <si>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</si>
  <si>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</si>
  <si>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</si>
  <si>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</si>
  <si>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</si>
  <si>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AT-28: Requirement of kitchen-cum-stores in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</si>
  <si>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</si>
  <si>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</si>
  <si>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</si>
  <si>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Requirement of Cook cum Helpers for 2020-21</t>
  </si>
  <si>
    <t>Table: AT-31 : Budget Provision for the Year 2020-21</t>
  </si>
  <si>
    <t>Enrolment (As on 30.09.2019)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</si>
  <si>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</si>
  <si>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</si>
  <si>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</si>
  <si>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</si>
  <si>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</si>
  <si>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</si>
  <si>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</si>
  <si>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</si>
  <si>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</si>
  <si>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</si>
  <si>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</si>
  <si>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</si>
  <si>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</si>
  <si>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</si>
  <si>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</si>
  <si>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</si>
  <si>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</si>
  <si>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</si>
  <si>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</si>
  <si>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</si>
  <si>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</si>
  <si>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</si>
  <si>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</si>
  <si>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</si>
  <si>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</si>
  <si>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</si>
  <si>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</si>
  <si>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</si>
  <si>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PAB-MDM Approval vs. PERFORMANCE (Primary Classes I to V) during 2019-2020 - Drought</t>
  </si>
  <si>
    <t>Table: AT-1: GENERAL INFORMATION for 2019-2020</t>
  </si>
  <si>
    <t>Table: AT-2 :  Details of  Provisions  in the State Budget 2019-2020</t>
  </si>
  <si>
    <t>Table: AT-2A : Releasing of Funds from State to Directorate / Authority / District / Block / School level during 2019-2020</t>
  </si>
  <si>
    <t>Table AT-3: No. of Institutions in the State vis a vis Institutions serving MDM during 2019-2020</t>
  </si>
  <si>
    <t>Table: AT-3A: No. of Institutions covered  (Primary, Classes I-V)  during 2019-2020</t>
  </si>
  <si>
    <t>Table: AT-3B: No. of Institutions covered (Upper Primary with Primary, Classes I-VIII) during 2019-2020</t>
  </si>
  <si>
    <t>Table: AT-3C: No. of Institutions covered (Upper Primary without Primary, Classes VI-VIII) during 2019-2020</t>
  </si>
  <si>
    <t>Table: AT-4: Enrolment vis-à-vis availed for MDM  (Primary,Classes I- V) during 2019-2020</t>
  </si>
  <si>
    <t>Table: AT-4A: Enrolment vis-a-vis availed for MDM  (Upper Primary, Classes VI - VIII) during 2019-2020</t>
  </si>
  <si>
    <t>Table: AT-5:  PAB-MDM Approval vs. PERFORMANCE (Primary, Classes I - V) during 2019-2020</t>
  </si>
  <si>
    <t>MDM-PAB Approval for 2019-2020</t>
  </si>
  <si>
    <t>Table: AT-5 A:  PAB-MDM Approval vs. PERFORMANCE (Upper Primary, Classes VI to VIII) during 2019-2020</t>
  </si>
  <si>
    <t>Table: AT-5 B:  PAB-MDM Approval vs. PERFORMANCE - STC (NCLP Schools) during 2019-2020</t>
  </si>
  <si>
    <t>MDM-PAB Approval for2019-2020</t>
  </si>
  <si>
    <t>Table: AT-5 C:  PAB-MDM Approval vs. PERFORMANCE (Primary, Classes I - V) during 2019-2020 - Drought</t>
  </si>
  <si>
    <t>Table: AT-5 D:  PAB-MDM Approval vs. PERFORMANCE (Upper Primary, Classes VI to VIII) during 2019-2020 - Drought</t>
  </si>
  <si>
    <t>Table: AT-6: Utilisation of foodgrains  (Primary, Classes I-V) during 2019-2020</t>
  </si>
  <si>
    <t>Table: AT-6A: Utilisation of foodgrains  (Upper Primary, Classes VI-VIII) during 2019-2020</t>
  </si>
  <si>
    <t>Table: AT-6B: PAYMENT OF COST OF FOOD GRAINS TO FCI (Primary and Upper Primary Classes I-VIII) during 2019-2020</t>
  </si>
  <si>
    <t>Table: AT-6C: Utilisation of foodgrains (Coarse Grain) during 2019-2020</t>
  </si>
  <si>
    <t>Table: AT-7: Utilisation of Cooking Cost (Primary Classes I-V) during 2019-2020</t>
  </si>
  <si>
    <t>Table: AT-7A: Utilisation of Cooking cost (Upper Primary Classes, VI-VIII) during 2019-2020</t>
  </si>
  <si>
    <t>Table AT - 8 :Utilisation of funds towards honorarium to Cook-cum-Helpers (Primary classes I-V) during 2019-2020</t>
  </si>
  <si>
    <t>Table AT - 8A : Utilisation of funds towards honorarium to Cook-cum-Helpers (Upper Primary classes VI-VIII) during 2019-2020</t>
  </si>
  <si>
    <t>Table: AT-9 : Utilisation of Central Assitance towards Transportation Assistance (Primary &amp; Upper Primary,Classes I-VIII) during 2019-2020</t>
  </si>
  <si>
    <t>Table: AT-10 :  Utilisation of Central Assistance towards MME  (Primary &amp; Upper Primary,Classes I-VIII) during 2019-2020</t>
  </si>
  <si>
    <t>Table: AT-10 A : Details of Meetings at district level during 2019-2020</t>
  </si>
  <si>
    <t xml:space="preserve">Table AT - 10 B : Details of Social Audit during 2019-2020 </t>
  </si>
  <si>
    <t>Table AT - 23 A- Implementation of Automated Monitoring System  during 2019-2020</t>
  </si>
  <si>
    <t>Table: AT-32:  PAB-MDM Approval vs. PERFORMANCE (Primary Classes I to V) during 2019-2020 - Drought</t>
  </si>
  <si>
    <t>Table: AT-32 A:  PAB-MDM Approval vs. PERFORMANCE (Upper Primary, Classes VI to VIII) during 2019-2020 - Drought</t>
  </si>
  <si>
    <t xml:space="preserve">Opening Balance as on 01.04.2019                                  </t>
  </si>
  <si>
    <t>Opening Balance as on 01.04.2019</t>
  </si>
  <si>
    <t>Apr, 2019</t>
  </si>
  <si>
    <t>Dec, 2019</t>
  </si>
  <si>
    <t>Jan, 2020</t>
  </si>
  <si>
    <t>Feb, 2020</t>
  </si>
  <si>
    <t>Mar, 2020</t>
  </si>
  <si>
    <t>Budget Released till 31.12.2019</t>
  </si>
  <si>
    <t>(For the Period 01.04.2019 to 31.12.2019)</t>
  </si>
  <si>
    <t>During 01.04.2019 to 31.12.2019</t>
  </si>
  <si>
    <t>(As on 31.12.2019)</t>
  </si>
  <si>
    <t>As on 31.12.2019</t>
  </si>
  <si>
    <t>April, 2020</t>
  </si>
  <si>
    <t>May,2020</t>
  </si>
  <si>
    <t>June,2020</t>
  </si>
  <si>
    <t>July,2020</t>
  </si>
  <si>
    <t>August,2020</t>
  </si>
  <si>
    <t>September,2020</t>
  </si>
  <si>
    <t>October,2020</t>
  </si>
  <si>
    <t>November,2020</t>
  </si>
  <si>
    <t>December,2020</t>
  </si>
  <si>
    <t>January,2021</t>
  </si>
  <si>
    <t>February,2021</t>
  </si>
  <si>
    <t>March,2021</t>
  </si>
  <si>
    <t>No. of Kitchens constructed prior to FY 2009-10</t>
  </si>
  <si>
    <t>No. of Kitchens constructed prior to 2009-10 and require repairs</t>
  </si>
  <si>
    <t>2019-20</t>
  </si>
  <si>
    <t>Repair of Kitchen-cum-stores</t>
  </si>
  <si>
    <t>Gross Allocation for the  FY 2019-20</t>
  </si>
  <si>
    <t>Allocation for cost of foodgrains for 2019-20</t>
  </si>
  <si>
    <t xml:space="preserve">Unspent Balance as on 31.12.2019  </t>
  </si>
  <si>
    <t xml:space="preserve">Total Unspent Balance as on 31.12.2019                           </t>
  </si>
  <si>
    <t>Allocation for 2019-20</t>
  </si>
  <si>
    <t xml:space="preserve">Allocation for 2019-20                       </t>
  </si>
  <si>
    <t>Allocation for FY 2019-20</t>
  </si>
  <si>
    <t>Unspent Balance as on 31.12.2019</t>
  </si>
  <si>
    <t>Opening balance as on 01.04.2019</t>
  </si>
  <si>
    <t xml:space="preserve">Unspent Balance as on 31.12.2019  [Col. 4+ Col.5+Col.6 -Col.8]  </t>
  </si>
  <si>
    <t>Allocation for  2019-20</t>
  </si>
  <si>
    <t>Unspent balance as on 31.12.2019               [Col: (4+5)-7]</t>
  </si>
  <si>
    <t>*Total sanction during 2006-07 to 2019-20</t>
  </si>
  <si>
    <t>*Total Sanction during 2012-13 to 2019-20</t>
  </si>
  <si>
    <t>Table: AT-17 : Coverage under Rashtriya Bal Swasthya Karykram (School Health Programme) - 2019-20</t>
  </si>
  <si>
    <t>Table AT - 23 Annual and Monthly data entry status in MDM-MIS during 2019-20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</si>
  <si>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</si>
  <si>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</si>
  <si>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t>Remarks, if any</t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</si>
  <si>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</si>
  <si>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</si>
  <si>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</si>
  <si>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</si>
  <si>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</si>
  <si>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</si>
  <si>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</si>
  <si>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</si>
  <si>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</si>
  <si>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</si>
  <si>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</si>
  <si>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</si>
  <si>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</si>
  <si>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</si>
  <si>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 xml:space="preserve">Table AT-2 B: Month wise Transfer of Funds vs Expenditure under DBT during 2019-20 </t>
  </si>
  <si>
    <t xml:space="preserve">Table: AT- 2B </t>
  </si>
  <si>
    <t xml:space="preserve">TOTAL CENTRAL SHARE - </t>
  </si>
  <si>
    <t>Notes:</t>
  </si>
  <si>
    <t>During 01.04.19 to 31.12.2019</t>
  </si>
  <si>
    <t>Kitchen-cum-store sanctioned during 2006-07 to 2019-20</t>
  </si>
  <si>
    <t>Engaged in 2019-20</t>
  </si>
  <si>
    <t>AT - 2 B</t>
  </si>
  <si>
    <t xml:space="preserve">Month wise Transfer of Funds vs Expenditure under DBT during 2019-20 </t>
  </si>
  <si>
    <t>(Amount in Rs.)</t>
  </si>
  <si>
    <t>DBT COMPONENT CENTRAL SHARE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</si>
  <si>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</si>
  <si>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</si>
  <si>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</si>
  <si>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 xml:space="preserve"> SNO, MDMS, Assam </t>
  </si>
  <si>
    <t>State: Assam</t>
  </si>
  <si>
    <t xml:space="preserve">State: Assam </t>
  </si>
  <si>
    <t>Baksa</t>
  </si>
  <si>
    <t>Barpeta</t>
  </si>
  <si>
    <t>Bongaigaon</t>
  </si>
  <si>
    <t>Cachar</t>
  </si>
  <si>
    <t>Chirang</t>
  </si>
  <si>
    <t>Darrang</t>
  </si>
  <si>
    <t>Dhemaji</t>
  </si>
  <si>
    <t>Dhubri</t>
  </si>
  <si>
    <t>Dibrugarh</t>
  </si>
  <si>
    <t>Dima Hasao</t>
  </si>
  <si>
    <t>Goalpara</t>
  </si>
  <si>
    <t>Golaghat</t>
  </si>
  <si>
    <t>Hailakandi</t>
  </si>
  <si>
    <t>Jorhat</t>
  </si>
  <si>
    <t>Kamrup ( M)</t>
  </si>
  <si>
    <t>16</t>
  </si>
  <si>
    <t>Kamrup (R)</t>
  </si>
  <si>
    <t>17</t>
  </si>
  <si>
    <t>Karbi Anglong</t>
  </si>
  <si>
    <t>18</t>
  </si>
  <si>
    <t>Karimganj</t>
  </si>
  <si>
    <t>19</t>
  </si>
  <si>
    <t>Kokrajhar</t>
  </si>
  <si>
    <t>20</t>
  </si>
  <si>
    <t>Lakhimpur</t>
  </si>
  <si>
    <t>21</t>
  </si>
  <si>
    <t>Morigaon</t>
  </si>
  <si>
    <t>22</t>
  </si>
  <si>
    <t>Nagaon</t>
  </si>
  <si>
    <t>23</t>
  </si>
  <si>
    <t>Nalbari</t>
  </si>
  <si>
    <t>24</t>
  </si>
  <si>
    <t>Sivasagar</t>
  </si>
  <si>
    <t>25</t>
  </si>
  <si>
    <t>Sonitpur</t>
  </si>
  <si>
    <t>26</t>
  </si>
  <si>
    <t>Tinsukia</t>
  </si>
  <si>
    <t>27</t>
  </si>
  <si>
    <t>Udalguri</t>
  </si>
  <si>
    <t>28</t>
  </si>
  <si>
    <t>Biswanath</t>
  </si>
  <si>
    <t>29</t>
  </si>
  <si>
    <t>Charaideo</t>
  </si>
  <si>
    <t>30</t>
  </si>
  <si>
    <t>Hojai</t>
  </si>
  <si>
    <t>31</t>
  </si>
  <si>
    <t>Majuli</t>
  </si>
  <si>
    <t>32</t>
  </si>
  <si>
    <t>South Salmara Mancachar</t>
  </si>
  <si>
    <t>33</t>
  </si>
  <si>
    <t>West Karbi Anglong</t>
  </si>
  <si>
    <t xml:space="preserve">           (Signature)</t>
  </si>
  <si>
    <t xml:space="preserve"> Government of Assam</t>
  </si>
  <si>
    <t>Date _________</t>
  </si>
  <si>
    <t>Government of Assam</t>
  </si>
  <si>
    <t xml:space="preserve"> Government of Assam </t>
  </si>
  <si>
    <t xml:space="preserve">Government of Assam </t>
  </si>
  <si>
    <t>e-transfer</t>
  </si>
  <si>
    <t>As per need</t>
  </si>
  <si>
    <t>03.05.2019</t>
  </si>
  <si>
    <t>13.09.2019</t>
  </si>
  <si>
    <t>01.08.2019</t>
  </si>
  <si>
    <t>20.11.2019</t>
  </si>
  <si>
    <t>22.11.2019</t>
  </si>
  <si>
    <t xml:space="preserve">No. of working days (During 01.04.2019 to 31.12.2019)                  </t>
  </si>
  <si>
    <t>Expenditure Incurred (in Rs)</t>
  </si>
  <si>
    <t>MDM leaflet</t>
  </si>
  <si>
    <t xml:space="preserve">Newspaper add </t>
  </si>
  <si>
    <t>Magazine add</t>
  </si>
  <si>
    <t>IEC material having 07 posters</t>
  </si>
  <si>
    <t>Executive Director, SSA, Assam</t>
  </si>
  <si>
    <t>CAO, SSA, Assam</t>
  </si>
  <si>
    <t>DEEO/DMC cum ADNO</t>
  </si>
  <si>
    <t>BEEO/BMC cum BNO</t>
  </si>
  <si>
    <t>District Programme Manager</t>
  </si>
  <si>
    <t>District MIS Manager</t>
  </si>
  <si>
    <t>District Accounts Officer</t>
  </si>
  <si>
    <t>EDP</t>
  </si>
  <si>
    <t>State Resource Officer, MDMS</t>
  </si>
  <si>
    <t>State Programme Manager, MDMS</t>
  </si>
  <si>
    <t>State MIS Manager, MDMS</t>
  </si>
  <si>
    <t>State Accounts Officer, MDMS</t>
  </si>
  <si>
    <t>Mission Director,SSA,Assam &amp; State Nodal Officer, MDMS</t>
  </si>
  <si>
    <t>17.07.2019</t>
  </si>
  <si>
    <t>14.10.2019</t>
  </si>
  <si>
    <t>Due to zero enrollment</t>
  </si>
  <si>
    <t>Due to Zero enrollment</t>
  </si>
  <si>
    <t>*Veda vidyalaya are added in Govt. aided column of Nalbari, Nagaon, Kamrup Metro, Lakhimpur and Majuli District (1 to each district)                                                 
 * Special permission schools : 2 schools in Jorhat district and 1 school in Lakhimpur are added in the Govt-aided column</t>
  </si>
  <si>
    <t>Mushalpur</t>
  </si>
  <si>
    <t xml:space="preserve">  --  </t>
  </si>
  <si>
    <t>NA</t>
  </si>
  <si>
    <t>Krishi Vigyan Kendra, Dhemaji</t>
  </si>
  <si>
    <t>KVK,Romai,Dibrugarh</t>
  </si>
  <si>
    <t>DUDHNOI</t>
  </si>
  <si>
    <t>Diphu Agriculture University</t>
  </si>
  <si>
    <t>KVK, Akbarpur</t>
  </si>
  <si>
    <t>Krishi Vigyan Kendra,Kokrajhar,Gossaigaon,Assam</t>
  </si>
  <si>
    <t xml:space="preserve">KVK LAKHIMPUR </t>
  </si>
  <si>
    <t xml:space="preserve">Krishi Vigyan Kendra, Jhargaon </t>
  </si>
  <si>
    <t>Krishi Vigyan Kendra, Nalbari</t>
  </si>
  <si>
    <t>Tinsukia KVK</t>
  </si>
  <si>
    <t>Bilashipara</t>
  </si>
  <si>
    <t>FARE LABS PVT LTD</t>
  </si>
  <si>
    <t>NIL</t>
  </si>
  <si>
    <t>NATIONAL COLLATERAL MANAGEMENT SERVICE LIMITED</t>
  </si>
  <si>
    <t>KamrupMetro &amp; Kamrup Rural</t>
  </si>
  <si>
    <t>Banana,papaya, mango,apple etc.</t>
  </si>
  <si>
    <t>0</t>
  </si>
  <si>
    <t>FISH CURRY, VETABLES, DAL</t>
  </si>
  <si>
    <t>Bread, Banana, Oranges, Sprouted beans, Eggs, Biscuit, Apple, Grapes, Coconut, Kheer and Fruits.</t>
  </si>
  <si>
    <t>miscellaneous</t>
  </si>
  <si>
    <t>Not Available</t>
  </si>
  <si>
    <t>Chicke/Muttun/Pork/Fruits/sweets</t>
  </si>
  <si>
    <t>Banana, Orange, Coconut,Papaya etc.</t>
  </si>
  <si>
    <t>SMCs member</t>
  </si>
  <si>
    <t>Approx. 12000</t>
  </si>
  <si>
    <t>Grams/Orange/Banana</t>
  </si>
  <si>
    <t>Banana,apple,sweets,Bread,Butter,biscuits etc</t>
  </si>
  <si>
    <t>SWEETS, PAYAK, MILK, ETC</t>
  </si>
  <si>
    <t>Grams, Biscuits, fruits, sweets, pudding</t>
  </si>
  <si>
    <t>The Akshaya Patra Foundation</t>
  </si>
  <si>
    <t>Kamrup ( M) &amp; 
Kamrup Rural</t>
  </si>
  <si>
    <t>Due to Zero enrollment.</t>
  </si>
  <si>
    <t xml:space="preserve">N.B: 93 nos. of new NCLP centres under Nagaon district to be started from 1st April, 2020. 
       </t>
  </si>
  <si>
    <t>Due to Zero enrollment of 479 schools .</t>
  </si>
  <si>
    <t>__</t>
  </si>
  <si>
    <t xml:space="preserve">N.B: 93 nos. of new NCLP proposed to cover 3144 chidren under Nagaon district to be started from 1st April, 2020. </t>
  </si>
  <si>
    <t>N.B: 93 nos. of new NCLP centres under Nagaon district to be started from 1st April, 2020.
        14 nos. of new KGBV centres to be started from 1st April, 2020.</t>
  </si>
  <si>
    <t>N.B: 14 nos. of new KGBV centres to be started from 1st April, 2020.</t>
  </si>
  <si>
    <t>Krishi Vigyan Kendra, Hailakandi</t>
  </si>
  <si>
    <t>Khanapar Krishi Vigyan Kendra, Guwahati,   NEDFI,DIMORIA KHETRI</t>
  </si>
  <si>
    <t>Nalbari, Kamrup, Baksa, Chirang</t>
  </si>
  <si>
    <t>Kamrup</t>
  </si>
  <si>
    <t>Cachar, Karimganj, Chirang, Goalpara, Dhubri, Kamrup, Nagaon, Nalbari, Baksa, Bongaigaon</t>
  </si>
  <si>
    <t xml:space="preserve">21 (Irregular in providing MDM) </t>
  </si>
  <si>
    <t>Redressed</t>
  </si>
  <si>
    <t>2019-20*</t>
  </si>
  <si>
    <t>* 28968 approved for repair in 2019-20 however proposal not recived from State with list of schools along with UDISE codes due to which fund were not released</t>
  </si>
  <si>
    <t>*Total sanctioned during 2006-07  to 2019-20 #</t>
  </si>
  <si>
    <t>#28968 approved for repair in 2019-20 however proposal not recived from State with list of schools along with UDISE codes due to which fund were not released</t>
  </si>
  <si>
    <t xml:space="preserve">Proposed number of children*  </t>
  </si>
  <si>
    <t>*N.B: Additional children on account of KGBV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</si>
</sst>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"/>
    <numFmt numFmtId="166" formatCode="0.0000"/>
  </numFmts>
  <fonts count="8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7"/>
      <color rgb="FF333333"/>
      <name val="&amp;quot"/>
    </font>
    <font>
      <sz val="8.5"/>
      <color rgb="FF333333"/>
      <name val="&amp;quot"/>
    </font>
    <font>
      <sz val="1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6">
    <xf numFmtId="0" fontId="0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68" fillId="0" borderId="0" applyNumberFormat="0" applyFill="0" applyBorder="0" applyAlignment="0" applyProtection="0"/>
    <xf numFmtId="0" fontId="7" fillId="0" borderId="0"/>
    <xf numFmtId="0" fontId="70" fillId="0" borderId="0"/>
    <xf numFmtId="0" fontId="13" fillId="0" borderId="0"/>
    <xf numFmtId="0" fontId="71" fillId="0" borderId="0"/>
    <xf numFmtId="0" fontId="71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9" fontId="80" fillId="0" borderId="0" applyFont="0" applyFill="0" applyBorder="0" applyAlignment="0" applyProtection="0"/>
  </cellStyleXfs>
  <cellXfs count="1242">
    <xf numFmtId="0" fontId="0" fillId="0" borderId="0" xfId="0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/>
    <xf numFmtId="0" fontId="8" fillId="0" borderId="0" xfId="0" applyFont="1"/>
    <xf numFmtId="0" fontId="13" fillId="0" borderId="0" xfId="0" applyFont="1"/>
    <xf numFmtId="0" fontId="8" fillId="0" borderId="0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Border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8" fillId="0" borderId="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Border="1"/>
    <xf numFmtId="0" fontId="8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3" fillId="0" borderId="0" xfId="0" applyFont="1" applyBorder="1" applyAlignment="1">
      <alignment vertical="top"/>
    </xf>
    <xf numFmtId="0" fontId="8" fillId="0" borderId="0" xfId="0" applyFont="1" applyAlignment="1"/>
    <xf numFmtId="0" fontId="13" fillId="0" borderId="0" xfId="0" applyFont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Border="1" applyAlignment="1">
      <alignment horizontal="left" wrapText="1"/>
    </xf>
    <xf numFmtId="0" fontId="9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9" fillId="0" borderId="0" xfId="0" applyFont="1"/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vertical="top" wrapText="1"/>
    </xf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21" fillId="0" borderId="0" xfId="0" applyFont="1"/>
    <xf numFmtId="0" fontId="19" fillId="0" borderId="0" xfId="0" applyFont="1" applyBorder="1"/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0" xfId="0" applyFont="1"/>
    <xf numFmtId="0" fontId="23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23" fillId="0" borderId="0" xfId="0" applyFont="1"/>
    <xf numFmtId="0" fontId="23" fillId="0" borderId="2" xfId="0" quotePrefix="1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wrapText="1"/>
    </xf>
    <xf numFmtId="0" fontId="13" fillId="0" borderId="0" xfId="0" quotePrefix="1" applyFont="1" applyBorder="1" applyAlignment="1">
      <alignment horizontal="center"/>
    </xf>
    <xf numFmtId="0" fontId="25" fillId="0" borderId="0" xfId="1" applyFont="1"/>
    <xf numFmtId="0" fontId="26" fillId="0" borderId="2" xfId="1" applyFont="1" applyBorder="1" applyAlignment="1">
      <alignment horizontal="center" vertical="top" wrapText="1"/>
    </xf>
    <xf numFmtId="0" fontId="53" fillId="0" borderId="0" xfId="1"/>
    <xf numFmtId="0" fontId="53" fillId="0" borderId="0" xfId="1" applyAlignment="1">
      <alignment horizontal="left"/>
    </xf>
    <xf numFmtId="0" fontId="27" fillId="0" borderId="0" xfId="1" applyFont="1" applyAlignment="1">
      <alignment horizontal="left"/>
    </xf>
    <xf numFmtId="0" fontId="53" fillId="0" borderId="7" xfId="1" applyBorder="1" applyAlignment="1">
      <alignment horizontal="center"/>
    </xf>
    <xf numFmtId="0" fontId="24" fillId="0" borderId="0" xfId="1" applyFont="1"/>
    <xf numFmtId="0" fontId="24" fillId="0" borderId="0" xfId="1" applyFont="1" applyAlignment="1">
      <alignment horizontal="center"/>
    </xf>
    <xf numFmtId="0" fontId="53" fillId="0" borderId="2" xfId="1" applyBorder="1"/>
    <xf numFmtId="0" fontId="53" fillId="0" borderId="0" xfId="1" applyBorder="1"/>
    <xf numFmtId="0" fontId="28" fillId="0" borderId="3" xfId="1" applyFont="1" applyBorder="1" applyAlignment="1">
      <alignment horizontal="center" vertical="top" wrapText="1"/>
    </xf>
    <xf numFmtId="0" fontId="28" fillId="0" borderId="2" xfId="1" applyFont="1" applyBorder="1" applyAlignment="1">
      <alignment horizontal="center" vertical="top" wrapText="1"/>
    </xf>
    <xf numFmtId="0" fontId="24" fillId="0" borderId="0" xfId="1" applyFont="1" applyBorder="1" applyAlignment="1">
      <alignment horizontal="left"/>
    </xf>
    <xf numFmtId="0" fontId="13" fillId="0" borderId="0" xfId="3"/>
    <xf numFmtId="0" fontId="18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10" fillId="0" borderId="0" xfId="3" applyFont="1"/>
    <xf numFmtId="0" fontId="8" fillId="0" borderId="2" xfId="3" applyFont="1" applyBorder="1" applyAlignment="1">
      <alignment horizontal="center"/>
    </xf>
    <xf numFmtId="0" fontId="8" fillId="0" borderId="2" xfId="3" applyFont="1" applyBorder="1" applyAlignment="1">
      <alignment horizontal="center" vertical="top" wrapText="1"/>
    </xf>
    <xf numFmtId="0" fontId="8" fillId="0" borderId="4" xfId="3" applyFont="1" applyBorder="1" applyAlignment="1">
      <alignment horizontal="center" vertical="top" wrapText="1"/>
    </xf>
    <xf numFmtId="0" fontId="13" fillId="0" borderId="2" xfId="3" applyBorder="1" applyAlignment="1">
      <alignment horizontal="center"/>
    </xf>
    <xf numFmtId="0" fontId="13" fillId="0" borderId="2" xfId="3" applyBorder="1"/>
    <xf numFmtId="0" fontId="13" fillId="0" borderId="0" xfId="3" applyFill="1" applyBorder="1" applyAlignment="1">
      <alignment horizontal="left"/>
    </xf>
    <xf numFmtId="0" fontId="8" fillId="0" borderId="0" xfId="3" applyFont="1" applyBorder="1" applyAlignment="1">
      <alignment horizontal="center"/>
    </xf>
    <xf numFmtId="0" fontId="13" fillId="0" borderId="0" xfId="3" applyBorder="1"/>
    <xf numFmtId="0" fontId="8" fillId="0" borderId="0" xfId="3" applyFont="1"/>
    <xf numFmtId="0" fontId="9" fillId="0" borderId="0" xfId="3" applyFont="1" applyAlignment="1"/>
    <xf numFmtId="0" fontId="23" fillId="0" borderId="7" xfId="0" applyFont="1" applyBorder="1" applyAlignment="1"/>
    <xf numFmtId="0" fontId="8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8" fillId="0" borderId="9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2" fillId="0" borderId="0" xfId="0" applyFont="1" applyAlignment="1"/>
    <xf numFmtId="0" fontId="25" fillId="0" borderId="2" xfId="1" applyFont="1" applyBorder="1"/>
    <xf numFmtId="0" fontId="25" fillId="0" borderId="0" xfId="1" applyFont="1" applyBorder="1"/>
    <xf numFmtId="0" fontId="8" fillId="0" borderId="10" xfId="0" applyFont="1" applyFill="1" applyBorder="1" applyAlignment="1">
      <alignment horizontal="center" vertical="top" wrapText="1"/>
    </xf>
    <xf numFmtId="0" fontId="23" fillId="0" borderId="0" xfId="0" applyFont="1" applyBorder="1" applyAlignment="1"/>
    <xf numFmtId="0" fontId="11" fillId="0" borderId="0" xfId="0" applyFont="1" applyAlignment="1"/>
    <xf numFmtId="0" fontId="30" fillId="0" borderId="0" xfId="1" applyFont="1"/>
    <xf numFmtId="0" fontId="19" fillId="0" borderId="0" xfId="0" applyFont="1" applyBorder="1" applyAlignment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/>
    </xf>
    <xf numFmtId="0" fontId="8" fillId="0" borderId="0" xfId="3" applyFont="1" applyBorder="1"/>
    <xf numFmtId="0" fontId="24" fillId="0" borderId="0" xfId="1" applyFont="1" applyBorder="1" applyAlignment="1">
      <alignment horizontal="center"/>
    </xf>
    <xf numFmtId="0" fontId="12" fillId="0" borderId="0" xfId="0" applyFont="1" applyBorder="1"/>
    <xf numFmtId="0" fontId="26" fillId="0" borderId="3" xfId="1" applyFont="1" applyBorder="1" applyAlignment="1">
      <alignment horizontal="center" vertical="top" wrapText="1"/>
    </xf>
    <xf numFmtId="0" fontId="12" fillId="0" borderId="2" xfId="0" applyFont="1" applyBorder="1"/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3" applyFont="1" applyAlignment="1">
      <alignment horizontal="center"/>
    </xf>
    <xf numFmtId="0" fontId="24" fillId="0" borderId="2" xfId="1" applyFont="1" applyBorder="1" applyAlignment="1">
      <alignment horizontal="center"/>
    </xf>
    <xf numFmtId="0" fontId="24" fillId="0" borderId="0" xfId="1" applyFont="1" applyAlignment="1">
      <alignment horizontal="center" vertical="top" wrapText="1"/>
    </xf>
    <xf numFmtId="0" fontId="24" fillId="0" borderId="2" xfId="1" applyFont="1" applyBorder="1" applyAlignment="1">
      <alignment horizontal="center" vertical="top" wrapText="1"/>
    </xf>
    <xf numFmtId="0" fontId="17" fillId="0" borderId="0" xfId="3" applyFont="1" applyAlignment="1"/>
    <xf numFmtId="0" fontId="12" fillId="0" borderId="7" xfId="0" applyFont="1" applyBorder="1" applyAlignment="1"/>
    <xf numFmtId="0" fontId="8" fillId="0" borderId="10" xfId="3" applyFont="1" applyFill="1" applyBorder="1" applyAlignment="1">
      <alignment horizontal="center" vertical="top" wrapText="1"/>
    </xf>
    <xf numFmtId="0" fontId="13" fillId="0" borderId="0" xfId="3" applyAlignment="1">
      <alignment horizontal="left"/>
    </xf>
    <xf numFmtId="0" fontId="12" fillId="0" borderId="0" xfId="3" applyFont="1" applyAlignment="1">
      <alignment vertical="top" wrapText="1"/>
    </xf>
    <xf numFmtId="0" fontId="20" fillId="0" borderId="0" xfId="0" applyFont="1" applyAlignment="1">
      <alignment horizontal="left"/>
    </xf>
    <xf numFmtId="0" fontId="8" fillId="0" borderId="8" xfId="0" applyFont="1" applyBorder="1" applyAlignment="1">
      <alignment horizontal="center" vertical="top" wrapText="1"/>
    </xf>
    <xf numFmtId="0" fontId="13" fillId="0" borderId="0" xfId="1" applyFont="1"/>
    <xf numFmtId="0" fontId="13" fillId="0" borderId="2" xfId="1" applyFont="1" applyBorder="1"/>
    <xf numFmtId="0" fontId="8" fillId="0" borderId="2" xfId="1" applyFont="1" applyBorder="1"/>
    <xf numFmtId="0" fontId="13" fillId="0" borderId="2" xfId="1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 vertical="top" wrapText="1"/>
    </xf>
    <xf numFmtId="0" fontId="32" fillId="0" borderId="0" xfId="0" applyFont="1" applyAlignment="1">
      <alignment vertical="top" wrapText="1"/>
    </xf>
    <xf numFmtId="0" fontId="13" fillId="0" borderId="2" xfId="0" applyFont="1" applyBorder="1" applyAlignment="1">
      <alignment wrapText="1"/>
    </xf>
    <xf numFmtId="0" fontId="33" fillId="0" borderId="3" xfId="1" applyFont="1" applyBorder="1" applyAlignment="1">
      <alignment horizontal="center" vertical="top" wrapText="1"/>
    </xf>
    <xf numFmtId="0" fontId="30" fillId="0" borderId="0" xfId="1" applyFont="1" applyAlignment="1">
      <alignment horizontal="center"/>
    </xf>
    <xf numFmtId="0" fontId="34" fillId="0" borderId="10" xfId="1" applyFont="1" applyBorder="1" applyAlignment="1">
      <alignment horizontal="center" wrapText="1"/>
    </xf>
    <xf numFmtId="0" fontId="34" fillId="0" borderId="1" xfId="1" applyFont="1" applyBorder="1" applyAlignment="1">
      <alignment horizontal="center"/>
    </xf>
    <xf numFmtId="0" fontId="8" fillId="0" borderId="11" xfId="3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Border="1" applyAlignment="1"/>
    <xf numFmtId="0" fontId="12" fillId="0" borderId="0" xfId="0" applyFont="1" applyBorder="1" applyAlignment="1"/>
    <xf numFmtId="0" fontId="28" fillId="0" borderId="5" xfId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3" fillId="0" borderId="0" xfId="3" applyFont="1"/>
    <xf numFmtId="0" fontId="8" fillId="0" borderId="2" xfId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top"/>
    </xf>
    <xf numFmtId="0" fontId="23" fillId="0" borderId="2" xfId="3" applyFont="1" applyBorder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8" fillId="0" borderId="2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/>
    </xf>
    <xf numFmtId="0" fontId="14" fillId="0" borderId="2" xfId="3" applyFont="1" applyBorder="1" applyAlignment="1">
      <alignment horizontal="left" vertical="center" wrapText="1"/>
    </xf>
    <xf numFmtId="0" fontId="13" fillId="0" borderId="0" xfId="4"/>
    <xf numFmtId="0" fontId="12" fillId="0" borderId="0" xfId="4" applyFont="1" applyAlignment="1"/>
    <xf numFmtId="0" fontId="18" fillId="0" borderId="0" xfId="4" applyFont="1" applyAlignment="1"/>
    <xf numFmtId="0" fontId="10" fillId="0" borderId="0" xfId="4" applyFont="1"/>
    <xf numFmtId="0" fontId="23" fillId="0" borderId="2" xfId="4" applyFont="1" applyBorder="1" applyAlignment="1">
      <alignment horizontal="center" vertical="top" wrapText="1"/>
    </xf>
    <xf numFmtId="0" fontId="23" fillId="0" borderId="0" xfId="4" applyFont="1"/>
    <xf numFmtId="0" fontId="23" fillId="0" borderId="2" xfId="4" applyFont="1" applyBorder="1"/>
    <xf numFmtId="0" fontId="23" fillId="0" borderId="0" xfId="4" applyFont="1" applyBorder="1"/>
    <xf numFmtId="0" fontId="23" fillId="0" borderId="5" xfId="4" applyFont="1" applyBorder="1" applyAlignment="1">
      <alignment horizontal="center" vertical="top" wrapText="1"/>
    </xf>
    <xf numFmtId="0" fontId="23" fillId="0" borderId="9" xfId="4" applyFont="1" applyBorder="1" applyAlignment="1">
      <alignment horizontal="center" vertical="top" wrapText="1"/>
    </xf>
    <xf numFmtId="0" fontId="23" fillId="0" borderId="6" xfId="4" applyFont="1" applyBorder="1" applyAlignment="1">
      <alignment horizontal="center" vertical="top" wrapText="1"/>
    </xf>
    <xf numFmtId="0" fontId="8" fillId="0" borderId="0" xfId="4" applyFont="1"/>
    <xf numFmtId="0" fontId="23" fillId="0" borderId="2" xfId="4" applyFont="1" applyBorder="1" applyAlignment="1">
      <alignment horizontal="center"/>
    </xf>
    <xf numFmtId="0" fontId="8" fillId="0" borderId="2" xfId="4" applyFont="1" applyBorder="1"/>
    <xf numFmtId="0" fontId="8" fillId="0" borderId="2" xfId="4" applyFont="1" applyBorder="1" applyAlignment="1">
      <alignment horizontal="center"/>
    </xf>
    <xf numFmtId="0" fontId="8" fillId="0" borderId="2" xfId="4" applyFont="1" applyBorder="1" applyAlignment="1">
      <alignment horizontal="left"/>
    </xf>
    <xf numFmtId="0" fontId="13" fillId="0" borderId="2" xfId="4" applyBorder="1"/>
    <xf numFmtId="0" fontId="8" fillId="0" borderId="2" xfId="4" applyFont="1" applyBorder="1" applyAlignment="1">
      <alignment horizontal="left" wrapText="1"/>
    </xf>
    <xf numFmtId="0" fontId="13" fillId="0" borderId="0" xfId="4" applyFill="1" applyBorder="1" applyAlignment="1">
      <alignment horizontal="left"/>
    </xf>
    <xf numFmtId="0" fontId="13" fillId="0" borderId="0" xfId="4" applyAlignment="1">
      <alignment horizontal="left"/>
    </xf>
    <xf numFmtId="0" fontId="13" fillId="0" borderId="0" xfId="5"/>
    <xf numFmtId="0" fontId="9" fillId="0" borderId="0" xfId="5" applyFont="1" applyAlignment="1">
      <alignment horizontal="right"/>
    </xf>
    <xf numFmtId="0" fontId="10" fillId="0" borderId="0" xfId="5" applyFont="1" applyAlignment="1">
      <alignment horizontal="right"/>
    </xf>
    <xf numFmtId="0" fontId="21" fillId="0" borderId="2" xfId="5" applyFont="1" applyBorder="1" applyAlignment="1">
      <alignment horizontal="center" vertical="top" wrapText="1"/>
    </xf>
    <xf numFmtId="0" fontId="21" fillId="0" borderId="2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/>
    </xf>
    <xf numFmtId="0" fontId="19" fillId="0" borderId="2" xfId="5" applyFont="1" applyBorder="1" applyAlignment="1">
      <alignment horizontal="center" vertical="top" wrapText="1"/>
    </xf>
    <xf numFmtId="0" fontId="19" fillId="0" borderId="0" xfId="5" applyFont="1" applyAlignment="1">
      <alignment horizontal="left"/>
    </xf>
    <xf numFmtId="0" fontId="5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41" fillId="0" borderId="0" xfId="0" applyFont="1" applyBorder="1" applyAlignment="1"/>
    <xf numFmtId="0" fontId="41" fillId="0" borderId="1" xfId="0" applyFont="1" applyBorder="1" applyAlignment="1">
      <alignment vertical="top" wrapText="1"/>
    </xf>
    <xf numFmtId="0" fontId="41" fillId="2" borderId="1" xfId="0" applyFont="1" applyFill="1" applyBorder="1" applyAlignment="1">
      <alignment vertical="center" wrapText="1"/>
    </xf>
    <xf numFmtId="0" fontId="42" fillId="0" borderId="2" xfId="0" quotePrefix="1" applyFont="1" applyBorder="1" applyAlignment="1">
      <alignment horizontal="center" vertical="top" wrapText="1"/>
    </xf>
    <xf numFmtId="0" fontId="0" fillId="2" borderId="2" xfId="0" applyFill="1" applyBorder="1"/>
    <xf numFmtId="0" fontId="56" fillId="0" borderId="0" xfId="0" applyFont="1"/>
    <xf numFmtId="0" fontId="8" fillId="0" borderId="0" xfId="1" applyFont="1"/>
    <xf numFmtId="0" fontId="8" fillId="0" borderId="0" xfId="1" applyFont="1" applyAlignment="1">
      <alignment horizontal="center" vertical="top" wrapText="1"/>
    </xf>
    <xf numFmtId="0" fontId="23" fillId="0" borderId="0" xfId="1" applyFont="1" applyAlignment="1">
      <alignment horizontal="left"/>
    </xf>
    <xf numFmtId="0" fontId="12" fillId="0" borderId="0" xfId="1" applyFont="1"/>
    <xf numFmtId="0" fontId="8" fillId="0" borderId="0" xfId="1" applyFont="1" applyAlignment="1"/>
    <xf numFmtId="0" fontId="8" fillId="0" borderId="7" xfId="1" applyFont="1" applyBorder="1" applyAlignment="1"/>
    <xf numFmtId="0" fontId="8" fillId="0" borderId="0" xfId="1" applyFont="1" applyBorder="1" applyAlignment="1"/>
    <xf numFmtId="0" fontId="8" fillId="0" borderId="0" xfId="1" applyFont="1" applyBorder="1"/>
    <xf numFmtId="0" fontId="8" fillId="0" borderId="0" xfId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/>
    </xf>
    <xf numFmtId="0" fontId="42" fillId="0" borderId="2" xfId="0" applyFont="1" applyBorder="1" applyAlignment="1">
      <alignment horizontal="center" vertical="top" wrapText="1"/>
    </xf>
    <xf numFmtId="0" fontId="8" fillId="0" borderId="2" xfId="1" applyFont="1" applyBorder="1" applyAlignment="1"/>
    <xf numFmtId="0" fontId="19" fillId="0" borderId="0" xfId="1" applyFont="1" applyBorder="1" applyAlignment="1"/>
    <xf numFmtId="0" fontId="8" fillId="0" borderId="2" xfId="1" applyFont="1" applyBorder="1" applyAlignment="1">
      <alignment vertical="top" wrapText="1"/>
    </xf>
    <xf numFmtId="0" fontId="8" fillId="0" borderId="0" xfId="1" applyFont="1" applyAlignment="1">
      <alignment vertical="top" wrapText="1"/>
    </xf>
    <xf numFmtId="0" fontId="23" fillId="0" borderId="0" xfId="1" applyFont="1"/>
    <xf numFmtId="0" fontId="21" fillId="0" borderId="0" xfId="1" applyFont="1" applyBorder="1" applyAlignment="1">
      <alignment wrapText="1"/>
    </xf>
    <xf numFmtId="0" fontId="8" fillId="2" borderId="2" xfId="1" quotePrefix="1" applyFont="1" applyFill="1" applyBorder="1" applyAlignment="1">
      <alignment horizontal="center" vertical="center" wrapText="1"/>
    </xf>
    <xf numFmtId="0" fontId="23" fillId="2" borderId="3" xfId="1" quotePrefix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38" fillId="0" borderId="0" xfId="0" applyFont="1" applyAlignment="1"/>
    <xf numFmtId="0" fontId="39" fillId="0" borderId="0" xfId="0" applyFont="1" applyAlignment="1"/>
    <xf numFmtId="0" fontId="41" fillId="0" borderId="2" xfId="0" applyFont="1" applyBorder="1" applyAlignment="1">
      <alignment horizontal="center" vertical="top" wrapText="1"/>
    </xf>
    <xf numFmtId="0" fontId="57" fillId="0" borderId="0" xfId="0" applyFont="1" applyBorder="1" applyAlignment="1">
      <alignment vertical="top"/>
    </xf>
    <xf numFmtId="0" fontId="58" fillId="0" borderId="2" xfId="0" applyFont="1" applyBorder="1" applyAlignment="1">
      <alignment vertical="top" wrapText="1"/>
    </xf>
    <xf numFmtId="0" fontId="55" fillId="0" borderId="2" xfId="0" applyFont="1" applyBorder="1" applyAlignment="1">
      <alignment horizontal="center"/>
    </xf>
    <xf numFmtId="0" fontId="59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0" fillId="0" borderId="0" xfId="0" applyFont="1" applyAlignment="1">
      <alignment horizontal="center"/>
    </xf>
    <xf numFmtId="0" fontId="62" fillId="0" borderId="2" xfId="0" applyFont="1" applyBorder="1" applyAlignment="1">
      <alignment vertical="top" wrapText="1"/>
    </xf>
    <xf numFmtId="0" fontId="62" fillId="0" borderId="2" xfId="0" applyFont="1" applyBorder="1" applyAlignment="1">
      <alignment horizontal="center" vertical="top" wrapText="1"/>
    </xf>
    <xf numFmtId="0" fontId="54" fillId="0" borderId="0" xfId="0" applyFont="1"/>
    <xf numFmtId="0" fontId="63" fillId="0" borderId="2" xfId="0" applyFont="1" applyBorder="1" applyAlignment="1">
      <alignment vertical="center" wrapText="1"/>
    </xf>
    <xf numFmtId="0" fontId="63" fillId="0" borderId="2" xfId="0" applyFont="1" applyBorder="1" applyAlignment="1">
      <alignment horizontal="left" vertical="center" wrapText="1" indent="2"/>
    </xf>
    <xf numFmtId="0" fontId="63" fillId="0" borderId="0" xfId="0" applyFont="1" applyBorder="1" applyAlignment="1">
      <alignment horizontal="left" vertical="center" wrapText="1" indent="2"/>
    </xf>
    <xf numFmtId="0" fontId="63" fillId="0" borderId="0" xfId="0" applyFont="1" applyBorder="1" applyAlignment="1">
      <alignment vertical="center" wrapText="1"/>
    </xf>
    <xf numFmtId="0" fontId="54" fillId="0" borderId="2" xfId="0" applyFont="1" applyBorder="1" applyAlignment="1">
      <alignment vertical="top" wrapText="1"/>
    </xf>
    <xf numFmtId="0" fontId="54" fillId="0" borderId="5" xfId="0" applyFont="1" applyBorder="1" applyAlignment="1">
      <alignment horizontal="center" vertical="top" wrapText="1"/>
    </xf>
    <xf numFmtId="0" fontId="63" fillId="0" borderId="5" xfId="0" applyFont="1" applyBorder="1" applyAlignment="1">
      <alignment vertical="center" wrapText="1"/>
    </xf>
    <xf numFmtId="0" fontId="54" fillId="0" borderId="2" xfId="0" applyFont="1" applyBorder="1"/>
    <xf numFmtId="0" fontId="63" fillId="0" borderId="2" xfId="0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8" fillId="0" borderId="5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8" fillId="0" borderId="3" xfId="0" applyFont="1" applyBorder="1" applyAlignment="1">
      <alignment horizontal="center" vertical="top" wrapText="1"/>
    </xf>
    <xf numFmtId="0" fontId="58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/>
    </xf>
    <xf numFmtId="0" fontId="21" fillId="0" borderId="0" xfId="0" applyFont="1" applyBorder="1" applyAlignment="1">
      <alignment horizontal="center"/>
    </xf>
    <xf numFmtId="0" fontId="8" fillId="0" borderId="2" xfId="3" applyFont="1" applyFill="1" applyBorder="1" applyAlignment="1">
      <alignment horizontal="left" vertical="center" wrapText="1"/>
    </xf>
    <xf numFmtId="0" fontId="13" fillId="2" borderId="0" xfId="1" applyFont="1" applyFill="1"/>
    <xf numFmtId="0" fontId="11" fillId="2" borderId="0" xfId="1" applyFont="1" applyFill="1" applyAlignment="1"/>
    <xf numFmtId="0" fontId="23" fillId="2" borderId="2" xfId="1" applyFont="1" applyFill="1" applyBorder="1" applyAlignment="1">
      <alignment horizontal="center"/>
    </xf>
    <xf numFmtId="0" fontId="13" fillId="2" borderId="0" xfId="0" applyFont="1" applyFill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0" fontId="13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/>
    <xf numFmtId="0" fontId="8" fillId="0" borderId="0" xfId="3" applyFont="1" applyAlignment="1"/>
    <xf numFmtId="0" fontId="23" fillId="0" borderId="0" xfId="3" applyFont="1" applyAlignment="1">
      <alignment horizontal="right"/>
    </xf>
    <xf numFmtId="0" fontId="16" fillId="0" borderId="2" xfId="0" applyFont="1" applyBorder="1" applyAlignment="1">
      <alignment horizontal="center"/>
    </xf>
    <xf numFmtId="0" fontId="54" fillId="0" borderId="2" xfId="1" applyFont="1" applyBorder="1"/>
    <xf numFmtId="0" fontId="62" fillId="0" borderId="2" xfId="1" applyFont="1" applyBorder="1"/>
    <xf numFmtId="0" fontId="54" fillId="0" borderId="0" xfId="1" applyFont="1" applyBorder="1"/>
    <xf numFmtId="0" fontId="54" fillId="0" borderId="2" xfId="1" applyFont="1" applyBorder="1" applyAlignment="1">
      <alignment horizontal="center"/>
    </xf>
    <xf numFmtId="0" fontId="26" fillId="0" borderId="2" xfId="1" applyFont="1" applyBorder="1"/>
    <xf numFmtId="0" fontId="40" fillId="2" borderId="0" xfId="0" applyFont="1" applyFill="1"/>
    <xf numFmtId="0" fontId="41" fillId="2" borderId="2" xfId="0" applyFont="1" applyFill="1" applyBorder="1" applyAlignment="1">
      <alignment horizontal="center" vertical="top" wrapText="1"/>
    </xf>
    <xf numFmtId="0" fontId="0" fillId="2" borderId="0" xfId="0" applyFill="1"/>
    <xf numFmtId="0" fontId="55" fillId="0" borderId="1" xfId="0" applyFont="1" applyBorder="1" applyAlignment="1">
      <alignment horizontal="center"/>
    </xf>
    <xf numFmtId="0" fontId="40" fillId="0" borderId="2" xfId="0" quotePrefix="1" applyFont="1" applyBorder="1" applyAlignment="1">
      <alignment horizontal="center" vertical="top" wrapText="1"/>
    </xf>
    <xf numFmtId="0" fontId="42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46" fillId="0" borderId="0" xfId="0" applyFont="1" applyAlignment="1"/>
    <xf numFmtId="0" fontId="21" fillId="0" borderId="0" xfId="0" applyFont="1" applyAlignment="1"/>
    <xf numFmtId="0" fontId="54" fillId="0" borderId="2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41" fillId="0" borderId="1" xfId="0" applyFont="1" applyBorder="1" applyAlignment="1">
      <alignment horizontal="center" vertical="top" wrapText="1"/>
    </xf>
    <xf numFmtId="0" fontId="41" fillId="2" borderId="1" xfId="0" applyFont="1" applyFill="1" applyBorder="1" applyAlignment="1">
      <alignment horizontal="center" vertical="top" wrapText="1"/>
    </xf>
    <xf numFmtId="0" fontId="8" fillId="0" borderId="0" xfId="2" applyFont="1"/>
    <xf numFmtId="0" fontId="8" fillId="0" borderId="0" xfId="2" applyFont="1" applyAlignment="1"/>
    <xf numFmtId="0" fontId="38" fillId="2" borderId="0" xfId="0" applyFont="1" applyFill="1" applyAlignment="1">
      <alignment horizontal="center"/>
    </xf>
    <xf numFmtId="0" fontId="42" fillId="2" borderId="2" xfId="0" quotePrefix="1" applyFont="1" applyFill="1" applyBorder="1" applyAlignment="1">
      <alignment horizontal="center" vertical="top" wrapText="1"/>
    </xf>
    <xf numFmtId="0" fontId="20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left"/>
    </xf>
    <xf numFmtId="0" fontId="13" fillId="0" borderId="2" xfId="3" applyFont="1" applyBorder="1"/>
    <xf numFmtId="0" fontId="13" fillId="0" borderId="0" xfId="3" applyFont="1" applyBorder="1"/>
    <xf numFmtId="0" fontId="13" fillId="0" borderId="2" xfId="3" applyFont="1" applyBorder="1" applyAlignment="1">
      <alignment horizontal="center"/>
    </xf>
    <xf numFmtId="0" fontId="8" fillId="0" borderId="2" xfId="3" applyFont="1" applyBorder="1"/>
    <xf numFmtId="0" fontId="53" fillId="0" borderId="0" xfId="1" applyBorder="1" applyAlignment="1">
      <alignment horizontal="center"/>
    </xf>
    <xf numFmtId="0" fontId="23" fillId="0" borderId="3" xfId="0" applyFont="1" applyBorder="1" applyAlignment="1">
      <alignment horizontal="center" vertical="top" wrapText="1"/>
    </xf>
    <xf numFmtId="0" fontId="27" fillId="0" borderId="2" xfId="1" applyFont="1" applyBorder="1" applyAlignment="1">
      <alignment horizontal="center" vertical="center" wrapText="1"/>
    </xf>
    <xf numFmtId="0" fontId="63" fillId="0" borderId="2" xfId="0" applyFont="1" applyBorder="1" applyAlignment="1">
      <alignment vertical="center"/>
    </xf>
    <xf numFmtId="0" fontId="41" fillId="0" borderId="1" xfId="0" applyFont="1" applyBorder="1" applyAlignment="1">
      <alignment vertical="center" wrapText="1"/>
    </xf>
    <xf numFmtId="0" fontId="18" fillId="2" borderId="0" xfId="0" applyFont="1" applyFill="1"/>
    <xf numFmtId="0" fontId="16" fillId="0" borderId="2" xfId="3" applyFont="1" applyBorder="1" applyAlignment="1">
      <alignment horizontal="center" vertical="top" wrapText="1"/>
    </xf>
    <xf numFmtId="0" fontId="23" fillId="0" borderId="2" xfId="3" applyFont="1" applyBorder="1" applyAlignment="1">
      <alignment horizontal="center" vertical="top" wrapText="1"/>
    </xf>
    <xf numFmtId="0" fontId="23" fillId="0" borderId="5" xfId="3" applyFont="1" applyBorder="1" applyAlignment="1">
      <alignment horizontal="center" vertical="top" wrapText="1"/>
    </xf>
    <xf numFmtId="0" fontId="23" fillId="0" borderId="4" xfId="3" applyFont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/>
    </xf>
    <xf numFmtId="0" fontId="33" fillId="0" borderId="2" xfId="1" applyFont="1" applyBorder="1" applyAlignment="1">
      <alignment horizontal="center" vertical="top" wrapText="1"/>
    </xf>
    <xf numFmtId="0" fontId="50" fillId="0" borderId="0" xfId="1" applyFont="1" applyAlignment="1">
      <alignment horizontal="center"/>
    </xf>
    <xf numFmtId="0" fontId="33" fillId="0" borderId="2" xfId="1" applyFont="1" applyBorder="1" applyAlignment="1">
      <alignment horizontal="center"/>
    </xf>
    <xf numFmtId="0" fontId="41" fillId="2" borderId="12" xfId="0" applyFont="1" applyFill="1" applyBorder="1" applyAlignment="1">
      <alignment horizontal="center" vertical="top" wrapText="1"/>
    </xf>
    <xf numFmtId="0" fontId="42" fillId="0" borderId="5" xfId="0" quotePrefix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28" fillId="0" borderId="2" xfId="1" applyFont="1" applyBorder="1" applyAlignment="1">
      <alignment horizontal="center" vertical="top" wrapText="1"/>
    </xf>
    <xf numFmtId="0" fontId="13" fillId="0" borderId="0" xfId="3" applyAlignment="1">
      <alignment horizontal="center"/>
    </xf>
    <xf numFmtId="0" fontId="68" fillId="0" borderId="2" xfId="6" applyBorder="1"/>
    <xf numFmtId="0" fontId="68" fillId="0" borderId="2" xfId="6" applyBorder="1" applyAlignment="1">
      <alignment horizontal="left"/>
    </xf>
    <xf numFmtId="0" fontId="68" fillId="0" borderId="2" xfId="6" applyFill="1" applyBorder="1"/>
    <xf numFmtId="0" fontId="55" fillId="0" borderId="0" xfId="3" applyFont="1" applyAlignment="1">
      <alignment horizontal="center"/>
    </xf>
    <xf numFmtId="0" fontId="40" fillId="0" borderId="0" xfId="3" applyFont="1"/>
    <xf numFmtId="0" fontId="41" fillId="0" borderId="0" xfId="3" applyFont="1"/>
    <xf numFmtId="0" fontId="13" fillId="0" borderId="0" xfId="3" applyAlignment="1">
      <alignment horizontal="right"/>
    </xf>
    <xf numFmtId="0" fontId="67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13" fillId="0" borderId="2" xfId="3" applyBorder="1" applyAlignment="1">
      <alignment horizontal="center" vertical="center" wrapText="1"/>
    </xf>
    <xf numFmtId="0" fontId="13" fillId="2" borderId="2" xfId="3" applyFill="1" applyBorder="1" applyAlignment="1">
      <alignment horizontal="center" vertical="center" wrapText="1"/>
    </xf>
    <xf numFmtId="0" fontId="66" fillId="2" borderId="2" xfId="3" applyFont="1" applyFill="1" applyBorder="1" applyAlignment="1">
      <alignment horizontal="center" vertical="center" wrapText="1"/>
    </xf>
    <xf numFmtId="0" fontId="13" fillId="2" borderId="2" xfId="3" applyFill="1" applyBorder="1"/>
    <xf numFmtId="0" fontId="54" fillId="0" borderId="0" xfId="3" applyFont="1" applyAlignment="1">
      <alignment horizontal="center"/>
    </xf>
    <xf numFmtId="0" fontId="13" fillId="0" borderId="0" xfId="3" applyAlignment="1">
      <alignment vertical="center"/>
    </xf>
    <xf numFmtId="0" fontId="63" fillId="0" borderId="0" xfId="3" applyFont="1" applyAlignment="1">
      <alignment horizontal="left" vertical="center"/>
    </xf>
    <xf numFmtId="0" fontId="63" fillId="0" borderId="0" xfId="3" applyFont="1" applyAlignment="1">
      <alignment vertical="center"/>
    </xf>
    <xf numFmtId="0" fontId="1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0" xfId="0" applyFont="1"/>
    <xf numFmtId="0" fontId="13" fillId="0" borderId="2" xfId="0" applyFont="1" applyBorder="1" applyAlignment="1">
      <alignment horizontal="center" vertical="top" wrapText="1"/>
    </xf>
    <xf numFmtId="0" fontId="8" fillId="0" borderId="0" xfId="1" applyFont="1" applyAlignment="1">
      <alignment horizontal="right"/>
    </xf>
    <xf numFmtId="0" fontId="8" fillId="0" borderId="0" xfId="1" applyFont="1" applyAlignment="1">
      <alignment vertical="top"/>
    </xf>
    <xf numFmtId="0" fontId="13" fillId="0" borderId="2" xfId="0" quotePrefix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71" fillId="0" borderId="2" xfId="8" applyFont="1" applyBorder="1" applyAlignment="1">
      <alignment vertical="top" wrapText="1"/>
    </xf>
    <xf numFmtId="0" fontId="13" fillId="0" borderId="0" xfId="0" applyFont="1"/>
    <xf numFmtId="0" fontId="0" fillId="0" borderId="5" xfId="0" applyBorder="1" applyAlignment="1">
      <alignment horizontal="center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quotePrefix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/>
    </xf>
    <xf numFmtId="0" fontId="8" fillId="0" borderId="0" xfId="0" applyFont="1" applyFill="1"/>
    <xf numFmtId="0" fontId="13" fillId="0" borderId="5" xfId="0" applyFont="1" applyFill="1" applyBorder="1" applyAlignment="1">
      <alignment horizontal="center"/>
    </xf>
    <xf numFmtId="0" fontId="13" fillId="0" borderId="0" xfId="0" applyFont="1" applyFill="1"/>
    <xf numFmtId="0" fontId="71" fillId="0" borderId="2" xfId="8" applyFont="1" applyFill="1" applyBorder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2" xfId="8" applyFont="1" applyBorder="1" applyAlignment="1">
      <alignment vertical="top" wrapText="1"/>
    </xf>
    <xf numFmtId="0" fontId="0" fillId="0" borderId="2" xfId="0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3" applyFont="1"/>
    <xf numFmtId="164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right" vertical="center"/>
    </xf>
    <xf numFmtId="164" fontId="13" fillId="0" borderId="2" xfId="0" applyNumberFormat="1" applyFont="1" applyFill="1" applyBorder="1"/>
    <xf numFmtId="164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/>
    <xf numFmtId="164" fontId="0" fillId="0" borderId="2" xfId="0" applyNumberFormat="1" applyFill="1" applyBorder="1"/>
    <xf numFmtId="2" fontId="13" fillId="0" borderId="2" xfId="0" applyNumberFormat="1" applyFont="1" applyFill="1" applyBorder="1" applyAlignment="1">
      <alignment vertical="center"/>
    </xf>
    <xf numFmtId="2" fontId="13" fillId="0" borderId="2" xfId="0" applyNumberFormat="1" applyFont="1" applyFill="1" applyBorder="1" applyAlignment="1">
      <alignment horizontal="right" vertical="center" wrapText="1"/>
    </xf>
    <xf numFmtId="2" fontId="13" fillId="0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vertical="top" wrapText="1"/>
    </xf>
    <xf numFmtId="2" fontId="13" fillId="0" borderId="2" xfId="0" applyNumberFormat="1" applyFont="1" applyFill="1" applyBorder="1" applyAlignment="1">
      <alignment horizontal="right" vertical="top" wrapText="1"/>
    </xf>
    <xf numFmtId="2" fontId="13" fillId="0" borderId="2" xfId="0" applyNumberFormat="1" applyFont="1" applyFill="1" applyBorder="1" applyAlignment="1">
      <alignment horizontal="center" vertical="top" wrapText="1"/>
    </xf>
    <xf numFmtId="2" fontId="13" fillId="0" borderId="2" xfId="0" applyNumberFormat="1" applyFont="1" applyFill="1" applyBorder="1"/>
    <xf numFmtId="0" fontId="23" fillId="0" borderId="0" xfId="0" applyFont="1" applyFill="1"/>
    <xf numFmtId="0" fontId="13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/>
    <xf numFmtId="0" fontId="13" fillId="0" borderId="2" xfId="0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right"/>
    </xf>
    <xf numFmtId="2" fontId="13" fillId="0" borderId="2" xfId="0" applyNumberFormat="1" applyFont="1" applyFill="1" applyBorder="1" applyAlignment="1">
      <alignment horizontal="right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0" fontId="16" fillId="0" borderId="0" xfId="0" applyFont="1" applyFill="1" applyBorder="1"/>
    <xf numFmtId="2" fontId="13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8" fillId="0" borderId="0" xfId="1" applyFont="1" applyAlignment="1">
      <alignment horizontal="center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3" fillId="0" borderId="0" xfId="0" applyFont="1"/>
    <xf numFmtId="0" fontId="8" fillId="0" borderId="0" xfId="2" applyFont="1" applyAlignment="1">
      <alignment horizontal="center"/>
    </xf>
    <xf numFmtId="0" fontId="13" fillId="0" borderId="0" xfId="3" applyFont="1"/>
    <xf numFmtId="0" fontId="8" fillId="0" borderId="0" xfId="3" applyFont="1" applyAlignment="1">
      <alignment horizontal="right" vertical="top" wrapText="1"/>
    </xf>
    <xf numFmtId="2" fontId="13" fillId="0" borderId="2" xfId="0" applyNumberFormat="1" applyFont="1" applyBorder="1" applyAlignment="1">
      <alignment horizontal="center"/>
    </xf>
    <xf numFmtId="0" fontId="13" fillId="0" borderId="2" xfId="0" quotePrefix="1" applyFont="1" applyBorder="1" applyAlignment="1">
      <alignment horizontal="center" vertical="top" wrapText="1"/>
    </xf>
    <xf numFmtId="0" fontId="13" fillId="0" borderId="2" xfId="0" quotePrefix="1" applyFont="1" applyFill="1" applyBorder="1" applyAlignment="1">
      <alignment horizontal="center" vertical="top" wrapText="1"/>
    </xf>
    <xf numFmtId="1" fontId="13" fillId="0" borderId="2" xfId="0" applyNumberFormat="1" applyFont="1" applyBorder="1" applyAlignment="1">
      <alignment horizontal="center"/>
    </xf>
    <xf numFmtId="0" fontId="40" fillId="0" borderId="2" xfId="0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top" wrapText="1"/>
    </xf>
    <xf numFmtId="0" fontId="13" fillId="0" borderId="2" xfId="3" applyFont="1" applyFill="1" applyBorder="1" applyAlignment="1">
      <alignment horizontal="center" vertical="top" wrapText="1"/>
    </xf>
    <xf numFmtId="0" fontId="13" fillId="0" borderId="0" xfId="3" applyFont="1" applyFill="1"/>
    <xf numFmtId="0" fontId="13" fillId="0" borderId="2" xfId="3" applyFont="1" applyFill="1" applyBorder="1" applyAlignment="1">
      <alignment horizontal="center"/>
    </xf>
    <xf numFmtId="0" fontId="13" fillId="0" borderId="0" xfId="3" applyFill="1"/>
    <xf numFmtId="0" fontId="13" fillId="0" borderId="5" xfId="3" applyFont="1" applyBorder="1" applyAlignment="1">
      <alignment horizontal="center" vertical="top" wrapText="1"/>
    </xf>
    <xf numFmtId="0" fontId="13" fillId="0" borderId="4" xfId="3" applyFont="1" applyBorder="1" applyAlignment="1">
      <alignment horizontal="center" vertical="top" wrapText="1"/>
    </xf>
    <xf numFmtId="0" fontId="13" fillId="0" borderId="5" xfId="3" applyFont="1" applyBorder="1" applyAlignment="1">
      <alignment horizontal="center"/>
    </xf>
    <xf numFmtId="0" fontId="40" fillId="0" borderId="10" xfId="0" applyFont="1" applyFill="1" applyBorder="1" applyAlignment="1">
      <alignment horizontal="center" vertical="top" wrapText="1"/>
    </xf>
    <xf numFmtId="0" fontId="40" fillId="0" borderId="2" xfId="0" quotePrefix="1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/>
    </xf>
    <xf numFmtId="0" fontId="13" fillId="0" borderId="0" xfId="1" applyFont="1" applyAlignment="1">
      <alignment horizontal="center"/>
    </xf>
    <xf numFmtId="0" fontId="8" fillId="0" borderId="0" xfId="0" applyFont="1" applyFill="1" applyAlignment="1">
      <alignment horizontal="center"/>
    </xf>
    <xf numFmtId="0" fontId="18" fillId="0" borderId="0" xfId="0" applyFont="1" applyFill="1"/>
    <xf numFmtId="0" fontId="8" fillId="0" borderId="0" xfId="0" applyFont="1" applyFill="1" applyBorder="1" applyAlignment="1">
      <alignment horizontal="right"/>
    </xf>
    <xf numFmtId="0" fontId="23" fillId="0" borderId="2" xfId="0" applyFont="1" applyFill="1" applyBorder="1" applyAlignment="1">
      <alignment horizontal="center" vertical="top" wrapText="1"/>
    </xf>
    <xf numFmtId="0" fontId="13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2" borderId="2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right" vertical="top" wrapText="1"/>
    </xf>
    <xf numFmtId="164" fontId="13" fillId="2" borderId="2" xfId="0" applyNumberFormat="1" applyFont="1" applyFill="1" applyBorder="1" applyAlignment="1">
      <alignment horizontal="right" vertical="top" wrapText="1"/>
    </xf>
    <xf numFmtId="0" fontId="71" fillId="0" borderId="2" xfId="1" applyFont="1" applyFill="1" applyBorder="1" applyAlignment="1">
      <alignment vertical="top" wrapText="1"/>
    </xf>
    <xf numFmtId="0" fontId="71" fillId="0" borderId="2" xfId="1" applyFont="1" applyFill="1" applyBorder="1" applyAlignment="1">
      <alignment horizontal="center" vertical="top" wrapText="1"/>
    </xf>
    <xf numFmtId="0" fontId="50" fillId="0" borderId="0" xfId="1" applyFont="1" applyFill="1" applyAlignment="1">
      <alignment horizontal="center"/>
    </xf>
    <xf numFmtId="0" fontId="36" fillId="0" borderId="0" xfId="1" applyFont="1" applyFill="1" applyAlignment="1">
      <alignment horizontal="center"/>
    </xf>
    <xf numFmtId="0" fontId="6" fillId="0" borderId="2" xfId="1" applyFont="1" applyFill="1" applyBorder="1" applyAlignment="1"/>
    <xf numFmtId="0" fontId="6" fillId="0" borderId="0" xfId="1" applyFont="1" applyFill="1"/>
    <xf numFmtId="0" fontId="6" fillId="0" borderId="0" xfId="1" applyFont="1" applyFill="1" applyBorder="1"/>
    <xf numFmtId="0" fontId="6" fillId="0" borderId="2" xfId="1" applyFont="1" applyFill="1" applyBorder="1"/>
    <xf numFmtId="0" fontId="25" fillId="0" borderId="2" xfId="1" applyFont="1" applyBorder="1" applyAlignment="1">
      <alignment horizontal="center" vertical="top" wrapText="1"/>
    </xf>
    <xf numFmtId="0" fontId="6" fillId="0" borderId="0" xfId="1" applyFont="1"/>
    <xf numFmtId="0" fontId="25" fillId="0" borderId="2" xfId="1" applyFont="1" applyBorder="1" applyAlignment="1">
      <alignment horizontal="center" vertical="center" wrapText="1"/>
    </xf>
    <xf numFmtId="0" fontId="6" fillId="0" borderId="0" xfId="1" applyFont="1" applyBorder="1"/>
    <xf numFmtId="0" fontId="6" fillId="0" borderId="2" xfId="1" applyFont="1" applyBorder="1"/>
    <xf numFmtId="0" fontId="71" fillId="0" borderId="2" xfId="8" applyFont="1" applyFill="1" applyBorder="1" applyAlignment="1">
      <alignment vertical="center" wrapText="1"/>
    </xf>
    <xf numFmtId="0" fontId="71" fillId="0" borderId="2" xfId="1" applyFont="1" applyBorder="1" applyAlignment="1">
      <alignment horizontal="center" vertical="center" wrapText="1"/>
    </xf>
    <xf numFmtId="2" fontId="71" fillId="0" borderId="2" xfId="1" applyNumberFormat="1" applyFont="1" applyBorder="1" applyAlignment="1">
      <alignment horizontal="right"/>
    </xf>
    <xf numFmtId="0" fontId="71" fillId="0" borderId="2" xfId="1" applyFont="1" applyFill="1" applyBorder="1" applyAlignment="1">
      <alignment horizontal="center" vertical="center" wrapText="1"/>
    </xf>
    <xf numFmtId="1" fontId="71" fillId="0" borderId="3" xfId="1" applyNumberFormat="1" applyFont="1" applyBorder="1" applyAlignment="1">
      <alignment horizontal="center" vertical="top" wrapText="1"/>
    </xf>
    <xf numFmtId="2" fontId="13" fillId="0" borderId="3" xfId="0" applyNumberFormat="1" applyFont="1" applyBorder="1" applyAlignment="1">
      <alignment horizontal="center" vertical="top" wrapText="1"/>
    </xf>
    <xf numFmtId="2" fontId="71" fillId="0" borderId="3" xfId="1" applyNumberFormat="1" applyFont="1" applyBorder="1" applyAlignment="1">
      <alignment horizontal="center" vertical="top" wrapText="1"/>
    </xf>
    <xf numFmtId="1" fontId="13" fillId="0" borderId="3" xfId="0" applyNumberFormat="1" applyFont="1" applyBorder="1" applyAlignment="1">
      <alignment horizontal="center" vertical="top" wrapText="1"/>
    </xf>
    <xf numFmtId="1" fontId="71" fillId="0" borderId="3" xfId="1" applyNumberFormat="1" applyFont="1" applyFill="1" applyBorder="1" applyAlignment="1">
      <alignment horizontal="center" vertical="top" wrapText="1"/>
    </xf>
    <xf numFmtId="1" fontId="28" fillId="0" borderId="3" xfId="1" applyNumberFormat="1" applyFont="1" applyFill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2" fontId="28" fillId="0" borderId="3" xfId="1" applyNumberFormat="1" applyFont="1" applyBorder="1" applyAlignment="1">
      <alignment horizontal="center" vertical="top" wrapText="1"/>
    </xf>
    <xf numFmtId="1" fontId="28" fillId="0" borderId="3" xfId="1" applyNumberFormat="1" applyFont="1" applyBorder="1" applyAlignment="1">
      <alignment horizontal="center" vertical="top" wrapText="1"/>
    </xf>
    <xf numFmtId="1" fontId="54" fillId="0" borderId="2" xfId="1" applyNumberFormat="1" applyFont="1" applyFill="1" applyBorder="1" applyAlignment="1">
      <alignment horizontal="center"/>
    </xf>
    <xf numFmtId="1" fontId="54" fillId="0" borderId="2" xfId="1" applyNumberFormat="1" applyFont="1" applyBorder="1" applyAlignment="1">
      <alignment horizontal="center"/>
    </xf>
    <xf numFmtId="0" fontId="71" fillId="0" borderId="3" xfId="1" applyFont="1" applyBorder="1" applyAlignment="1">
      <alignment horizontal="center" vertical="top" wrapText="1"/>
    </xf>
    <xf numFmtId="0" fontId="25" fillId="0" borderId="1" xfId="1" applyFont="1" applyBorder="1" applyAlignment="1">
      <alignment horizontal="center"/>
    </xf>
    <xf numFmtId="0" fontId="25" fillId="0" borderId="2" xfId="1" applyFont="1" applyBorder="1" applyAlignment="1">
      <alignment horizontal="center" wrapText="1"/>
    </xf>
    <xf numFmtId="0" fontId="34" fillId="0" borderId="2" xfId="1" applyFont="1" applyBorder="1" applyAlignment="1">
      <alignment horizontal="center" wrapText="1"/>
    </xf>
    <xf numFmtId="0" fontId="8" fillId="0" borderId="0" xfId="1" applyFont="1" applyAlignment="1">
      <alignment horizontal="right" vertical="top"/>
    </xf>
    <xf numFmtId="0" fontId="8" fillId="0" borderId="0" xfId="1" applyFont="1" applyFill="1"/>
    <xf numFmtId="0" fontId="8" fillId="0" borderId="0" xfId="1" applyFont="1" applyFill="1" applyAlignment="1">
      <alignment horizontal="right" vertical="top"/>
    </xf>
    <xf numFmtId="0" fontId="8" fillId="0" borderId="0" xfId="1" applyFon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8" fillId="0" borderId="0" xfId="1" applyFont="1" applyFill="1" applyAlignment="1"/>
    <xf numFmtId="0" fontId="8" fillId="0" borderId="0" xfId="1" applyFont="1" applyFill="1" applyAlignment="1">
      <alignment horizontal="center"/>
    </xf>
    <xf numFmtId="0" fontId="0" fillId="0" borderId="0" xfId="0" applyAlignment="1"/>
    <xf numFmtId="0" fontId="8" fillId="0" borderId="0" xfId="0" applyFont="1" applyFill="1" applyAlignment="1">
      <alignment horizontal="center" vertical="top" wrapText="1"/>
    </xf>
    <xf numFmtId="0" fontId="8" fillId="0" borderId="0" xfId="2" applyFont="1" applyFill="1"/>
    <xf numFmtId="0" fontId="8" fillId="0" borderId="0" xfId="2" applyFont="1" applyFill="1" applyAlignment="1">
      <alignment vertical="top"/>
    </xf>
    <xf numFmtId="0" fontId="8" fillId="0" borderId="0" xfId="2" applyFont="1" applyFill="1" applyAlignment="1"/>
    <xf numFmtId="0" fontId="8" fillId="0" borderId="0" xfId="2" applyFont="1" applyFill="1" applyAlignment="1">
      <alignment horizontal="center"/>
    </xf>
    <xf numFmtId="0" fontId="8" fillId="0" borderId="0" xfId="2" applyFont="1" applyAlignment="1">
      <alignment horizontal="right" vertical="top"/>
    </xf>
    <xf numFmtId="0" fontId="8" fillId="0" borderId="0" xfId="2" applyFont="1" applyAlignment="1">
      <alignment vertical="top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/>
    <xf numFmtId="0" fontId="8" fillId="0" borderId="0" xfId="2" applyFont="1" applyFill="1" applyAlignment="1">
      <alignment horizontal="center" vertical="top"/>
    </xf>
    <xf numFmtId="2" fontId="13" fillId="0" borderId="0" xfId="0" applyNumberFormat="1" applyFont="1" applyFill="1"/>
    <xf numFmtId="0" fontId="8" fillId="0" borderId="0" xfId="2" applyFont="1" applyFill="1" applyAlignment="1">
      <alignment horizontal="right" vertical="top"/>
    </xf>
    <xf numFmtId="2" fontId="8" fillId="0" borderId="0" xfId="2" applyNumberFormat="1" applyFont="1" applyFill="1" applyAlignment="1">
      <alignment vertical="top"/>
    </xf>
    <xf numFmtId="165" fontId="13" fillId="0" borderId="0" xfId="0" applyNumberFormat="1" applyFont="1" applyFill="1"/>
    <xf numFmtId="0" fontId="8" fillId="0" borderId="0" xfId="0" applyFont="1" applyFill="1" applyAlignment="1"/>
    <xf numFmtId="0" fontId="8" fillId="0" borderId="0" xfId="2" applyFont="1" applyAlignment="1">
      <alignment horizontal="center" vertical="top"/>
    </xf>
    <xf numFmtId="0" fontId="8" fillId="0" borderId="0" xfId="2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2" applyFont="1" applyAlignment="1">
      <alignment horizontal="left"/>
    </xf>
    <xf numFmtId="0" fontId="72" fillId="0" borderId="0" xfId="2" applyFont="1" applyAlignment="1">
      <alignment vertical="top"/>
    </xf>
    <xf numFmtId="0" fontId="13" fillId="0" borderId="0" xfId="9" applyFont="1"/>
    <xf numFmtId="0" fontId="8" fillId="0" borderId="0" xfId="9" applyFont="1" applyAlignment="1">
      <alignment vertical="top" wrapText="1"/>
    </xf>
    <xf numFmtId="0" fontId="8" fillId="0" borderId="0" xfId="9" applyFont="1"/>
    <xf numFmtId="0" fontId="19" fillId="0" borderId="0" xfId="0" applyFont="1" applyFill="1"/>
    <xf numFmtId="0" fontId="8" fillId="0" borderId="0" xfId="0" applyFont="1" applyFill="1" applyAlignment="1">
      <alignment wrapText="1"/>
    </xf>
    <xf numFmtId="0" fontId="25" fillId="0" borderId="0" xfId="2" applyFont="1"/>
    <xf numFmtId="0" fontId="8" fillId="0" borderId="0" xfId="0" applyFont="1" applyFill="1" applyAlignment="1">
      <alignment vertical="top" wrapText="1"/>
    </xf>
    <xf numFmtId="0" fontId="13" fillId="0" borderId="0" xfId="4" applyFill="1"/>
    <xf numFmtId="0" fontId="5" fillId="0" borderId="0" xfId="1" applyFont="1"/>
    <xf numFmtId="0" fontId="14" fillId="0" borderId="0" xfId="0" applyFont="1" applyFill="1"/>
    <xf numFmtId="0" fontId="25" fillId="0" borderId="0" xfId="2" applyFont="1" applyFill="1"/>
    <xf numFmtId="0" fontId="8" fillId="0" borderId="0" xfId="3" applyFont="1" applyAlignment="1">
      <alignment vertical="top" wrapText="1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70" fillId="2" borderId="2" xfId="1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70" fillId="0" borderId="2" xfId="11" applyFont="1" applyFill="1" applyBorder="1" applyAlignment="1">
      <alignment horizontal="right" wrapText="1"/>
    </xf>
    <xf numFmtId="0" fontId="70" fillId="0" borderId="2" xfId="10" applyFont="1" applyFill="1" applyBorder="1" applyAlignment="1">
      <alignment horizontal="right" wrapText="1"/>
    </xf>
    <xf numFmtId="0" fontId="23" fillId="2" borderId="0" xfId="0" applyFont="1" applyFill="1"/>
    <xf numFmtId="0" fontId="13" fillId="2" borderId="2" xfId="0" quotePrefix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71" fillId="2" borderId="2" xfId="8" applyFont="1" applyFill="1" applyBorder="1" applyAlignment="1">
      <alignment vertical="top" wrapText="1"/>
    </xf>
    <xf numFmtId="0" fontId="8" fillId="2" borderId="0" xfId="2" applyFont="1" applyFill="1"/>
    <xf numFmtId="0" fontId="8" fillId="2" borderId="0" xfId="2" applyFont="1" applyFill="1" applyAlignment="1">
      <alignment horizontal="center" vertical="top"/>
    </xf>
    <xf numFmtId="0" fontId="8" fillId="2" borderId="0" xfId="0" applyFont="1" applyFill="1" applyAlignment="1">
      <alignment vertical="top" wrapText="1"/>
    </xf>
    <xf numFmtId="0" fontId="8" fillId="2" borderId="0" xfId="2" applyFont="1" applyFill="1" applyAlignment="1">
      <alignment vertical="top"/>
    </xf>
    <xf numFmtId="0" fontId="8" fillId="2" borderId="0" xfId="0" applyFont="1" applyFill="1" applyAlignment="1"/>
    <xf numFmtId="0" fontId="8" fillId="2" borderId="0" xfId="2" applyFont="1" applyFill="1" applyAlignment="1">
      <alignment horizontal="center"/>
    </xf>
    <xf numFmtId="0" fontId="8" fillId="2" borderId="0" xfId="2" applyFont="1" applyFill="1" applyAlignment="1"/>
    <xf numFmtId="0" fontId="13" fillId="2" borderId="0" xfId="4" applyFill="1"/>
    <xf numFmtId="0" fontId="1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2" borderId="0" xfId="2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70" fillId="2" borderId="2" xfId="11" applyFont="1" applyFill="1" applyBorder="1" applyAlignment="1">
      <alignment horizontal="right" wrapText="1"/>
    </xf>
    <xf numFmtId="0" fontId="13" fillId="2" borderId="0" xfId="5" applyFill="1"/>
    <xf numFmtId="0" fontId="13" fillId="0" borderId="2" xfId="0" applyFont="1" applyFill="1" applyBorder="1" applyAlignment="1">
      <alignment horizontal="center" wrapText="1"/>
    </xf>
    <xf numFmtId="0" fontId="8" fillId="0" borderId="9" xfId="0" applyFont="1" applyBorder="1"/>
    <xf numFmtId="0" fontId="16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0" xfId="0" applyFont="1"/>
    <xf numFmtId="0" fontId="8" fillId="2" borderId="2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3" fillId="0" borderId="0" xfId="0" applyFont="1"/>
    <xf numFmtId="0" fontId="20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2" xfId="1" applyFont="1" applyBorder="1" applyAlignment="1">
      <alignment horizontal="center" vertical="top" wrapText="1"/>
    </xf>
    <xf numFmtId="0" fontId="8" fillId="0" borderId="0" xfId="2" applyFont="1" applyFill="1" applyAlignment="1">
      <alignment horizontal="center" vertical="top"/>
    </xf>
    <xf numFmtId="0" fontId="8" fillId="0" borderId="0" xfId="0" applyFont="1" applyAlignment="1">
      <alignment horizontal="right"/>
    </xf>
    <xf numFmtId="0" fontId="11" fillId="0" borderId="0" xfId="1" applyFont="1" applyAlignment="1">
      <alignment horizontal="center"/>
    </xf>
    <xf numFmtId="0" fontId="11" fillId="0" borderId="0" xfId="1" applyFont="1" applyAlignment="1"/>
    <xf numFmtId="0" fontId="8" fillId="0" borderId="2" xfId="3" applyFont="1" applyBorder="1" applyAlignment="1">
      <alignment horizontal="center" vertical="top" wrapText="1"/>
    </xf>
    <xf numFmtId="0" fontId="8" fillId="0" borderId="2" xfId="1" applyFont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0" fillId="0" borderId="0" xfId="0" applyNumberFormat="1"/>
    <xf numFmtId="164" fontId="8" fillId="0" borderId="2" xfId="0" applyNumberFormat="1" applyFont="1" applyBorder="1" applyAlignment="1">
      <alignment horizontal="center"/>
    </xf>
    <xf numFmtId="166" fontId="8" fillId="0" borderId="0" xfId="0" applyNumberFormat="1" applyFont="1"/>
    <xf numFmtId="2" fontId="8" fillId="0" borderId="0" xfId="0" applyNumberFormat="1" applyFont="1"/>
    <xf numFmtId="2" fontId="13" fillId="0" borderId="2" xfId="0" applyNumberFormat="1" applyFont="1" applyBorder="1"/>
    <xf numFmtId="2" fontId="13" fillId="0" borderId="2" xfId="0" applyNumberFormat="1" applyFont="1" applyBorder="1" applyAlignment="1">
      <alignment horizontal="right"/>
    </xf>
    <xf numFmtId="2" fontId="8" fillId="0" borderId="2" xfId="0" applyNumberFormat="1" applyFont="1" applyBorder="1"/>
    <xf numFmtId="2" fontId="13" fillId="0" borderId="0" xfId="0" applyNumberFormat="1" applyFont="1"/>
    <xf numFmtId="2" fontId="8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2" fontId="13" fillId="0" borderId="10" xfId="0" applyNumberFormat="1" applyFont="1" applyFill="1" applyBorder="1" applyAlignment="1">
      <alignment horizontal="center"/>
    </xf>
    <xf numFmtId="2" fontId="13" fillId="0" borderId="2" xfId="5" applyNumberFormat="1" applyFont="1" applyBorder="1" applyAlignment="1">
      <alignment horizontal="center" vertical="top" wrapText="1"/>
    </xf>
    <xf numFmtId="49" fontId="13" fillId="0" borderId="2" xfId="5" applyNumberFormat="1" applyFont="1" applyBorder="1" applyAlignment="1">
      <alignment horizontal="center" vertical="top" wrapText="1"/>
    </xf>
    <xf numFmtId="0" fontId="13" fillId="0" borderId="2" xfId="3" applyFont="1" applyBorder="1" applyAlignment="1">
      <alignment horizontal="left" vertical="center" wrapText="1"/>
    </xf>
    <xf numFmtId="0" fontId="8" fillId="0" borderId="2" xfId="5" applyFont="1" applyBorder="1" applyAlignment="1">
      <alignment horizontal="center" vertical="top" wrapText="1"/>
    </xf>
    <xf numFmtId="0" fontId="13" fillId="0" borderId="2" xfId="5" applyFont="1" applyBorder="1" applyAlignment="1">
      <alignment horizontal="left" vertical="top" wrapText="1"/>
    </xf>
    <xf numFmtId="0" fontId="13" fillId="2" borderId="2" xfId="3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center"/>
    </xf>
    <xf numFmtId="164" fontId="13" fillId="0" borderId="0" xfId="0" applyNumberFormat="1" applyFont="1"/>
    <xf numFmtId="164" fontId="0" fillId="0" borderId="0" xfId="0" applyNumberFormat="1"/>
    <xf numFmtId="49" fontId="8" fillId="0" borderId="2" xfId="0" applyNumberFormat="1" applyFont="1" applyBorder="1" applyAlignment="1">
      <alignment horizontal="right"/>
    </xf>
    <xf numFmtId="49" fontId="8" fillId="0" borderId="0" xfId="0" applyNumberFormat="1" applyFont="1"/>
    <xf numFmtId="164" fontId="0" fillId="0" borderId="2" xfId="0" applyNumberFormat="1" applyFill="1" applyBorder="1" applyAlignment="1">
      <alignment horizontal="right" vertical="center"/>
    </xf>
    <xf numFmtId="2" fontId="0" fillId="0" borderId="2" xfId="0" applyNumberFormat="1" applyFill="1" applyBorder="1" applyAlignment="1">
      <alignment horizontal="right" vertical="center"/>
    </xf>
    <xf numFmtId="2" fontId="8" fillId="0" borderId="2" xfId="1" applyNumberFormat="1" applyFont="1" applyBorder="1" applyAlignment="1">
      <alignment horizontal="right"/>
    </xf>
    <xf numFmtId="0" fontId="9" fillId="0" borderId="0" xfId="0" applyFont="1" applyFill="1" applyAlignment="1"/>
    <xf numFmtId="0" fontId="18" fillId="0" borderId="0" xfId="0" applyFont="1" applyFill="1" applyAlignment="1"/>
    <xf numFmtId="0" fontId="17" fillId="0" borderId="0" xfId="0" applyFont="1" applyFill="1" applyAlignment="1"/>
    <xf numFmtId="0" fontId="1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2" fillId="0" borderId="0" xfId="0" applyFont="1" applyFill="1"/>
    <xf numFmtId="0" fontId="8" fillId="0" borderId="2" xfId="0" applyFont="1" applyFill="1" applyBorder="1" applyAlignment="1">
      <alignment vertical="top" wrapText="1"/>
    </xf>
    <xf numFmtId="0" fontId="13" fillId="0" borderId="0" xfId="0" applyFont="1" applyFill="1" applyAlignment="1">
      <alignment vertical="center"/>
    </xf>
    <xf numFmtId="2" fontId="8" fillId="0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/>
    <xf numFmtId="0" fontId="8" fillId="0" borderId="2" xfId="0" applyFont="1" applyFill="1" applyBorder="1" applyAlignment="1"/>
    <xf numFmtId="0" fontId="8" fillId="0" borderId="0" xfId="0" applyFont="1" applyFill="1" applyBorder="1" applyAlignment="1">
      <alignment horizontal="center"/>
    </xf>
    <xf numFmtId="2" fontId="13" fillId="0" borderId="0" xfId="0" applyNumberFormat="1" applyFont="1" applyFill="1" applyBorder="1"/>
    <xf numFmtId="0" fontId="13" fillId="0" borderId="0" xfId="0" applyFont="1" applyFill="1" applyBorder="1" applyAlignment="1">
      <alignment vertical="top"/>
    </xf>
    <xf numFmtId="2" fontId="13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Border="1" applyAlignment="1">
      <alignment horizontal="left" wrapText="1"/>
    </xf>
    <xf numFmtId="0" fontId="8" fillId="0" borderId="0" xfId="13" applyFont="1" applyFill="1"/>
    <xf numFmtId="0" fontId="8" fillId="0" borderId="0" xfId="13" applyFont="1" applyFill="1" applyAlignment="1">
      <alignment horizontal="center" vertical="top"/>
    </xf>
    <xf numFmtId="0" fontId="8" fillId="0" borderId="0" xfId="13" applyFont="1" applyFill="1" applyAlignment="1">
      <alignment horizontal="right" vertical="top"/>
    </xf>
    <xf numFmtId="0" fontId="8" fillId="0" borderId="0" xfId="13" applyFont="1" applyFill="1" applyAlignment="1">
      <alignment vertical="top"/>
    </xf>
    <xf numFmtId="0" fontId="8" fillId="0" borderId="0" xfId="13" applyFont="1" applyFill="1" applyAlignment="1">
      <alignment horizontal="center"/>
    </xf>
    <xf numFmtId="0" fontId="8" fillId="0" borderId="0" xfId="13" applyFont="1" applyFill="1" applyAlignment="1"/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0" fontId="23" fillId="0" borderId="2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13" fillId="0" borderId="2" xfId="9" applyFont="1" applyBorder="1" applyAlignment="1">
      <alignment horizontal="center"/>
    </xf>
    <xf numFmtId="0" fontId="13" fillId="0" borderId="2" xfId="9" applyBorder="1"/>
    <xf numFmtId="2" fontId="13" fillId="0" borderId="2" xfId="9" applyNumberFormat="1" applyBorder="1"/>
    <xf numFmtId="1" fontId="0" fillId="0" borderId="2" xfId="0" applyNumberFormat="1" applyBorder="1" applyAlignment="1">
      <alignment horizontal="center"/>
    </xf>
    <xf numFmtId="0" fontId="3" fillId="0" borderId="0" xfId="1" applyFont="1"/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0" xfId="2" applyFont="1" applyFill="1" applyAlignment="1">
      <alignment horizontal="center" vertical="top"/>
    </xf>
    <xf numFmtId="0" fontId="8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9" fontId="13" fillId="0" borderId="0" xfId="0" applyNumberFormat="1" applyFont="1" applyAlignment="1">
      <alignment vertical="top" wrapText="1"/>
    </xf>
    <xf numFmtId="2" fontId="13" fillId="0" borderId="2" xfId="0" applyNumberFormat="1" applyFont="1" applyBorder="1" applyAlignment="1">
      <alignment horizontal="center" vertical="center" wrapText="1"/>
    </xf>
    <xf numFmtId="0" fontId="16" fillId="0" borderId="2" xfId="0" applyFont="1" applyFill="1" applyBorder="1"/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right" vertical="top" wrapText="1"/>
    </xf>
    <xf numFmtId="0" fontId="8" fillId="0" borderId="2" xfId="0" applyFont="1" applyFill="1" applyBorder="1"/>
    <xf numFmtId="0" fontId="8" fillId="2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38" fillId="0" borderId="0" xfId="0" applyFont="1" applyFill="1" applyAlignment="1"/>
    <xf numFmtId="0" fontId="39" fillId="0" borderId="0" xfId="0" applyFont="1" applyFill="1" applyAlignment="1"/>
    <xf numFmtId="0" fontId="40" fillId="0" borderId="0" xfId="0" applyFont="1" applyFill="1"/>
    <xf numFmtId="0" fontId="41" fillId="0" borderId="0" xfId="0" applyFont="1" applyFill="1" applyBorder="1" applyAlignment="1"/>
    <xf numFmtId="0" fontId="42" fillId="0" borderId="0" xfId="0" applyFont="1" applyFill="1" applyBorder="1" applyAlignment="1"/>
    <xf numFmtId="0" fontId="54" fillId="0" borderId="2" xfId="0" applyFont="1" applyFill="1" applyBorder="1" applyAlignment="1">
      <alignment horizontal="center" vertical="top" wrapText="1"/>
    </xf>
    <xf numFmtId="0" fontId="42" fillId="0" borderId="2" xfId="0" applyFont="1" applyFill="1" applyBorder="1" applyAlignment="1">
      <alignment horizontal="center" vertical="top" wrapText="1"/>
    </xf>
    <xf numFmtId="0" fontId="8" fillId="0" borderId="2" xfId="1" applyFont="1" applyFill="1" applyBorder="1"/>
    <xf numFmtId="0" fontId="8" fillId="0" borderId="0" xfId="1" applyFont="1" applyFill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13" fillId="0" borderId="2" xfId="3" applyFont="1" applyBorder="1" applyAlignment="1">
      <alignment horizontal="left"/>
    </xf>
    <xf numFmtId="0" fontId="13" fillId="0" borderId="2" xfId="3" applyBorder="1" applyAlignment="1">
      <alignment horizontal="center" vertical="center"/>
    </xf>
    <xf numFmtId="0" fontId="74" fillId="0" borderId="2" xfId="3" applyFont="1" applyBorder="1" applyAlignment="1">
      <alignment horizontal="center" wrapText="1"/>
    </xf>
    <xf numFmtId="0" fontId="74" fillId="0" borderId="2" xfId="3" applyFont="1" applyBorder="1" applyAlignment="1">
      <alignment horizontal="center" vertical="center"/>
    </xf>
    <xf numFmtId="2" fontId="74" fillId="0" borderId="2" xfId="3" applyNumberFormat="1" applyFont="1" applyBorder="1" applyAlignment="1">
      <alignment horizontal="center" vertical="center"/>
    </xf>
    <xf numFmtId="0" fontId="75" fillId="0" borderId="2" xfId="1" applyFont="1" applyBorder="1" applyAlignment="1">
      <alignment horizontal="center" vertical="center"/>
    </xf>
    <xf numFmtId="0" fontId="75" fillId="0" borderId="2" xfId="1" applyFont="1" applyBorder="1" applyAlignment="1">
      <alignment horizontal="center"/>
    </xf>
    <xf numFmtId="2" fontId="75" fillId="0" borderId="2" xfId="1" applyNumberFormat="1" applyFont="1" applyBorder="1" applyAlignment="1">
      <alignment horizontal="right"/>
    </xf>
    <xf numFmtId="2" fontId="54" fillId="0" borderId="2" xfId="1" applyNumberFormat="1" applyFont="1" applyBorder="1" applyAlignment="1">
      <alignment horizontal="center"/>
    </xf>
    <xf numFmtId="2" fontId="13" fillId="2" borderId="2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/>
    <xf numFmtId="2" fontId="13" fillId="2" borderId="2" xfId="0" applyNumberFormat="1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3" fillId="0" borderId="2" xfId="4" applyBorder="1" applyAlignment="1"/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164" fontId="0" fillId="0" borderId="2" xfId="0" applyNumberForma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vertical="center"/>
    </xf>
    <xf numFmtId="0" fontId="76" fillId="0" borderId="2" xfId="0" quotePrefix="1" applyFont="1" applyBorder="1" applyAlignment="1">
      <alignment horizontal="center" vertical="top" wrapText="1"/>
    </xf>
    <xf numFmtId="0" fontId="76" fillId="0" borderId="2" xfId="0" applyFont="1" applyFill="1" applyBorder="1" applyAlignment="1">
      <alignment horizontal="center" vertical="top" wrapText="1"/>
    </xf>
    <xf numFmtId="0" fontId="77" fillId="0" borderId="2" xfId="0" applyFont="1" applyFill="1" applyBorder="1" applyAlignment="1">
      <alignment horizontal="center" vertical="top" wrapText="1"/>
    </xf>
    <xf numFmtId="0" fontId="76" fillId="0" borderId="2" xfId="0" applyFont="1" applyFill="1" applyBorder="1" applyAlignment="1">
      <alignment horizontal="center"/>
    </xf>
    <xf numFmtId="0" fontId="76" fillId="0" borderId="2" xfId="1" applyFont="1" applyFill="1" applyBorder="1" applyAlignment="1">
      <alignment horizontal="center" vertical="top" wrapText="1"/>
    </xf>
    <xf numFmtId="0" fontId="78" fillId="0" borderId="2" xfId="1" applyFont="1" applyFill="1" applyBorder="1" applyAlignment="1">
      <alignment horizontal="center"/>
    </xf>
    <xf numFmtId="0" fontId="13" fillId="0" borderId="2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70" fillId="0" borderId="2" xfId="1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23" fillId="2" borderId="2" xfId="0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/>
    <xf numFmtId="2" fontId="8" fillId="2" borderId="2" xfId="0" applyNumberFormat="1" applyFont="1" applyFill="1" applyBorder="1"/>
    <xf numFmtId="0" fontId="19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2" xfId="3" applyFont="1" applyBorder="1" applyAlignment="1">
      <alignment horizontal="center" vertical="center" wrapText="1"/>
    </xf>
    <xf numFmtId="0" fontId="13" fillId="0" borderId="0" xfId="0" applyFont="1"/>
    <xf numFmtId="0" fontId="8" fillId="0" borderId="0" xfId="2" applyFont="1" applyFill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0" xfId="2" applyFont="1" applyAlignment="1">
      <alignment horizontal="center" vertical="top"/>
    </xf>
    <xf numFmtId="0" fontId="41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top" wrapText="1"/>
    </xf>
    <xf numFmtId="0" fontId="8" fillId="0" borderId="0" xfId="2" applyFont="1" applyAlignment="1">
      <alignment horizontal="center"/>
    </xf>
    <xf numFmtId="0" fontId="8" fillId="0" borderId="0" xfId="0" applyFont="1" applyFill="1" applyAlignment="1">
      <alignment horizontal="center"/>
    </xf>
    <xf numFmtId="2" fontId="13" fillId="0" borderId="2" xfId="4" applyNumberFormat="1" applyBorder="1"/>
    <xf numFmtId="2" fontId="13" fillId="0" borderId="2" xfId="4" applyNumberFormat="1" applyBorder="1" applyAlignment="1">
      <alignment horizontal="right"/>
    </xf>
    <xf numFmtId="2" fontId="13" fillId="0" borderId="2" xfId="4" applyNumberFormat="1" applyFill="1" applyBorder="1" applyAlignment="1">
      <alignment horizontal="right"/>
    </xf>
    <xf numFmtId="0" fontId="13" fillId="0" borderId="2" xfId="4" applyBorder="1" applyAlignment="1">
      <alignment horizontal="right"/>
    </xf>
    <xf numFmtId="0" fontId="8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7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0" xfId="3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" fontId="13" fillId="0" borderId="2" xfId="3" applyNumberFormat="1" applyFont="1" applyBorder="1" applyAlignment="1">
      <alignment horizontal="center" vertical="center" wrapText="1"/>
    </xf>
    <xf numFmtId="1" fontId="13" fillId="0" borderId="2" xfId="3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1" fontId="8" fillId="0" borderId="3" xfId="0" applyNumberFormat="1" applyFont="1" applyBorder="1" applyAlignment="1">
      <alignment horizontal="center" vertical="top" wrapText="1"/>
    </xf>
    <xf numFmtId="1" fontId="2" fillId="0" borderId="2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0" fontId="2" fillId="0" borderId="0" xfId="1" applyFont="1" applyBorder="1"/>
    <xf numFmtId="0" fontId="2" fillId="0" borderId="2" xfId="1" applyFont="1" applyBorder="1"/>
    <xf numFmtId="2" fontId="28" fillId="0" borderId="3" xfId="1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1" fontId="13" fillId="2" borderId="2" xfId="3" applyNumberFormat="1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2" applyFont="1" applyFill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0" xfId="2" applyFont="1" applyFill="1" applyAlignment="1">
      <alignment horizontal="left"/>
    </xf>
    <xf numFmtId="0" fontId="8" fillId="0" borderId="0" xfId="1" applyFont="1" applyAlignment="1">
      <alignment horizontal="center" vertical="top" wrapText="1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8" fillId="0" borderId="0" xfId="2" applyFont="1" applyFill="1" applyAlignment="1">
      <alignment horizontal="left" vertical="top"/>
    </xf>
    <xf numFmtId="0" fontId="63" fillId="0" borderId="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164" fontId="8" fillId="0" borderId="0" xfId="0" applyNumberFormat="1" applyFont="1"/>
    <xf numFmtId="0" fontId="13" fillId="0" borderId="2" xfId="0" applyFont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Border="1"/>
    <xf numFmtId="0" fontId="13" fillId="0" borderId="0" xfId="0" applyFont="1"/>
    <xf numFmtId="2" fontId="23" fillId="0" borderId="0" xfId="0" applyNumberFormat="1" applyFont="1" applyFill="1"/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8" fillId="0" borderId="0" xfId="2" applyFont="1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top" wrapText="1"/>
    </xf>
    <xf numFmtId="0" fontId="8" fillId="0" borderId="0" xfId="2" applyFont="1" applyAlignment="1">
      <alignment horizontal="center"/>
    </xf>
    <xf numFmtId="9" fontId="13" fillId="0" borderId="0" xfId="15" applyFont="1" applyAlignment="1">
      <alignment horizontal="center" vertical="center"/>
    </xf>
    <xf numFmtId="9" fontId="8" fillId="0" borderId="0" xfId="15" applyFont="1"/>
    <xf numFmtId="0" fontId="81" fillId="3" borderId="18" xfId="0" applyFont="1" applyFill="1" applyBorder="1" applyAlignment="1">
      <alignment horizontal="right" vertical="top" wrapText="1"/>
    </xf>
    <xf numFmtId="0" fontId="82" fillId="4" borderId="18" xfId="0" applyFont="1" applyFill="1" applyBorder="1" applyAlignment="1">
      <alignment horizontal="right" vertical="top" wrapText="1"/>
    </xf>
    <xf numFmtId="2" fontId="13" fillId="0" borderId="0" xfId="1" applyNumberFormat="1" applyFont="1"/>
    <xf numFmtId="0" fontId="13" fillId="2" borderId="0" xfId="0" applyFont="1" applyFill="1" applyAlignment="1">
      <alignment horizontal="center"/>
    </xf>
    <xf numFmtId="0" fontId="41" fillId="0" borderId="0" xfId="0" applyFont="1"/>
    <xf numFmtId="0" fontId="13" fillId="0" borderId="5" xfId="0" quotePrefix="1" applyFont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8" fillId="0" borderId="9" xfId="0" applyFont="1" applyBorder="1" applyAlignment="1">
      <alignment horizontal="center"/>
    </xf>
    <xf numFmtId="0" fontId="23" fillId="0" borderId="2" xfId="0" quotePrefix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2" fontId="13" fillId="0" borderId="5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23" fillId="0" borderId="5" xfId="0" quotePrefix="1" applyFont="1" applyBorder="1" applyAlignment="1">
      <alignment horizontal="center" vertical="top" wrapText="1"/>
    </xf>
    <xf numFmtId="0" fontId="23" fillId="0" borderId="6" xfId="0" quotePrefix="1" applyFont="1" applyBorder="1" applyAlignment="1">
      <alignment horizontal="center" vertical="top" wrapText="1"/>
    </xf>
    <xf numFmtId="0" fontId="23" fillId="0" borderId="9" xfId="0" quotePrefix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8" fillId="0" borderId="5" xfId="5" applyFont="1" applyBorder="1" applyAlignment="1">
      <alignment horizontal="center" vertical="top" wrapText="1"/>
    </xf>
    <xf numFmtId="0" fontId="18" fillId="0" borderId="6" xfId="5" applyFont="1" applyBorder="1" applyAlignment="1">
      <alignment horizontal="center" vertical="top" wrapText="1"/>
    </xf>
    <xf numFmtId="0" fontId="13" fillId="0" borderId="5" xfId="5" applyFont="1" applyBorder="1" applyAlignment="1">
      <alignment horizontal="center" vertical="top" wrapText="1"/>
    </xf>
    <xf numFmtId="0" fontId="13" fillId="0" borderId="6" xfId="5" applyFont="1" applyBorder="1" applyAlignment="1">
      <alignment horizontal="center" vertical="top" wrapText="1"/>
    </xf>
    <xf numFmtId="0" fontId="19" fillId="0" borderId="0" xfId="5" applyFont="1" applyAlignment="1">
      <alignment horizontal="left"/>
    </xf>
    <xf numFmtId="2" fontId="13" fillId="0" borderId="5" xfId="5" applyNumberFormat="1" applyFont="1" applyBorder="1" applyAlignment="1">
      <alignment horizontal="center" vertical="top" wrapText="1"/>
    </xf>
    <xf numFmtId="2" fontId="13" fillId="0" borderId="9" xfId="5" applyNumberFormat="1" applyFont="1" applyBorder="1" applyAlignment="1">
      <alignment horizontal="center" vertical="top" wrapText="1"/>
    </xf>
    <xf numFmtId="2" fontId="13" fillId="0" borderId="6" xfId="5" applyNumberFormat="1" applyFont="1" applyBorder="1" applyAlignment="1">
      <alignment horizontal="center" vertical="top" wrapText="1"/>
    </xf>
    <xf numFmtId="0" fontId="13" fillId="0" borderId="9" xfId="5" applyFont="1" applyBorder="1" applyAlignment="1">
      <alignment horizontal="center" vertical="top" wrapText="1"/>
    </xf>
    <xf numFmtId="0" fontId="19" fillId="0" borderId="5" xfId="5" applyFont="1" applyBorder="1" applyAlignment="1">
      <alignment horizontal="center" vertical="top" wrapText="1"/>
    </xf>
    <xf numFmtId="0" fontId="19" fillId="0" borderId="9" xfId="5" applyFont="1" applyBorder="1" applyAlignment="1">
      <alignment horizontal="center" vertical="top" wrapText="1"/>
    </xf>
    <xf numFmtId="0" fontId="19" fillId="0" borderId="6" xfId="5" applyFont="1" applyBorder="1" applyAlignment="1">
      <alignment horizontal="center" vertical="top" wrapText="1"/>
    </xf>
    <xf numFmtId="0" fontId="21" fillId="0" borderId="2" xfId="5" applyFont="1" applyBorder="1" applyAlignment="1">
      <alignment horizontal="center" vertical="top" wrapText="1"/>
    </xf>
    <xf numFmtId="0" fontId="21" fillId="0" borderId="2" xfId="5" applyFont="1" applyBorder="1" applyAlignment="1">
      <alignment horizontal="center" vertical="center" wrapText="1"/>
    </xf>
    <xf numFmtId="0" fontId="21" fillId="0" borderId="12" xfId="5" applyFont="1" applyBorder="1" applyAlignment="1">
      <alignment horizontal="center" vertical="top" wrapText="1"/>
    </xf>
    <xf numFmtId="0" fontId="21" fillId="0" borderId="13" xfId="5" applyFont="1" applyBorder="1" applyAlignment="1">
      <alignment horizontal="center" vertical="top" wrapText="1"/>
    </xf>
    <xf numFmtId="0" fontId="21" fillId="0" borderId="14" xfId="5" applyFont="1" applyBorder="1" applyAlignment="1">
      <alignment horizontal="center" vertical="top" wrapText="1"/>
    </xf>
    <xf numFmtId="0" fontId="21" fillId="0" borderId="8" xfId="5" applyFont="1" applyBorder="1" applyAlignment="1">
      <alignment horizontal="center" vertical="top" wrapText="1"/>
    </xf>
    <xf numFmtId="0" fontId="21" fillId="0" borderId="7" xfId="5" applyFont="1" applyBorder="1" applyAlignment="1">
      <alignment horizontal="center" vertical="top" wrapText="1"/>
    </xf>
    <xf numFmtId="0" fontId="21" fillId="0" borderId="15" xfId="5" applyFont="1" applyBorder="1" applyAlignment="1">
      <alignment horizontal="center" vertical="top" wrapText="1"/>
    </xf>
    <xf numFmtId="0" fontId="21" fillId="0" borderId="1" xfId="5" applyFont="1" applyBorder="1" applyAlignment="1">
      <alignment horizontal="center" vertical="center" wrapText="1"/>
    </xf>
    <xf numFmtId="0" fontId="21" fillId="0" borderId="10" xfId="5" applyFont="1" applyBorder="1" applyAlignment="1">
      <alignment horizontal="center" vertical="center" wrapText="1"/>
    </xf>
    <xf numFmtId="0" fontId="21" fillId="0" borderId="3" xfId="5" applyFont="1" applyBorder="1" applyAlignment="1">
      <alignment horizontal="center" vertical="center" wrapText="1"/>
    </xf>
    <xf numFmtId="0" fontId="21" fillId="0" borderId="12" xfId="5" applyFont="1" applyBorder="1" applyAlignment="1">
      <alignment horizontal="center" vertical="center" wrapText="1"/>
    </xf>
    <xf numFmtId="0" fontId="21" fillId="0" borderId="13" xfId="5" applyFont="1" applyBorder="1" applyAlignment="1">
      <alignment horizontal="center" vertical="center" wrapText="1"/>
    </xf>
    <xf numFmtId="0" fontId="21" fillId="0" borderId="14" xfId="5" applyFont="1" applyBorder="1" applyAlignment="1">
      <alignment horizontal="center" vertical="center" wrapText="1"/>
    </xf>
    <xf numFmtId="0" fontId="21" fillId="0" borderId="8" xfId="5" applyFont="1" applyBorder="1" applyAlignment="1">
      <alignment horizontal="center" vertical="center" wrapText="1"/>
    </xf>
    <xf numFmtId="0" fontId="21" fillId="0" borderId="7" xfId="5" applyFont="1" applyBorder="1" applyAlignment="1">
      <alignment horizontal="center" vertical="center" wrapText="1"/>
    </xf>
    <xf numFmtId="0" fontId="21" fillId="0" borderId="15" xfId="5" applyFont="1" applyBorder="1" applyAlignment="1">
      <alignment horizontal="center" vertical="center" wrapText="1"/>
    </xf>
    <xf numFmtId="0" fontId="17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32" fillId="0" borderId="0" xfId="3" applyFont="1" applyAlignment="1">
      <alignment horizontal="center"/>
    </xf>
    <xf numFmtId="0" fontId="37" fillId="0" borderId="0" xfId="3" applyFont="1" applyAlignment="1">
      <alignment horizontal="center"/>
    </xf>
    <xf numFmtId="0" fontId="8" fillId="0" borderId="0" xfId="5" applyFont="1" applyAlignment="1">
      <alignment horizontal="left"/>
    </xf>
    <xf numFmtId="0" fontId="23" fillId="0" borderId="7" xfId="5" applyFont="1" applyBorder="1" applyAlignment="1">
      <alignment horizontal="right"/>
    </xf>
    <xf numFmtId="0" fontId="8" fillId="0" borderId="0" xfId="1" applyFont="1" applyAlignment="1">
      <alignment horizontal="center"/>
    </xf>
    <xf numFmtId="0" fontId="41" fillId="0" borderId="2" xfId="3" applyFont="1" applyBorder="1" applyAlignment="1">
      <alignment horizontal="left"/>
    </xf>
    <xf numFmtId="0" fontId="38" fillId="0" borderId="0" xfId="3" applyFont="1" applyAlignment="1">
      <alignment horizontal="center"/>
    </xf>
    <xf numFmtId="0" fontId="39" fillId="0" borderId="0" xfId="3" applyFont="1" applyAlignment="1">
      <alignment horizontal="center"/>
    </xf>
    <xf numFmtId="0" fontId="38" fillId="0" borderId="0" xfId="3" applyFont="1" applyAlignment="1">
      <alignment horizontal="center" wrapText="1"/>
    </xf>
    <xf numFmtId="0" fontId="20" fillId="0" borderId="0" xfId="3" applyFont="1" applyAlignment="1">
      <alignment horizontal="center"/>
    </xf>
    <xf numFmtId="0" fontId="23" fillId="0" borderId="7" xfId="3" applyFont="1" applyBorder="1" applyAlignment="1">
      <alignment horizontal="right"/>
    </xf>
    <xf numFmtId="0" fontId="8" fillId="0" borderId="2" xfId="3" applyFont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67" fillId="2" borderId="2" xfId="3" applyFont="1" applyFill="1" applyBorder="1" applyAlignment="1">
      <alignment horizontal="center" vertical="center" wrapText="1"/>
    </xf>
    <xf numFmtId="0" fontId="63" fillId="0" borderId="0" xfId="3" applyFont="1" applyAlignment="1">
      <alignment horizontal="left" vertical="center"/>
    </xf>
    <xf numFmtId="0" fontId="69" fillId="0" borderId="0" xfId="3" applyFont="1" applyAlignment="1">
      <alignment horizontal="left" vertical="center" wrapText="1"/>
    </xf>
    <xf numFmtId="0" fontId="63" fillId="0" borderId="0" xfId="3" applyFont="1" applyAlignment="1">
      <alignment horizontal="left" vertical="center" wrapText="1"/>
    </xf>
    <xf numFmtId="0" fontId="8" fillId="0" borderId="0" xfId="1" applyFont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23" fillId="0" borderId="7" xfId="0" applyFont="1" applyBorder="1" applyAlignment="1">
      <alignment horizontal="right"/>
    </xf>
    <xf numFmtId="0" fontId="8" fillId="0" borderId="0" xfId="0" applyFont="1" applyFill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23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8" fillId="0" borderId="0" xfId="1" applyFont="1" applyAlignment="1">
      <alignment horizontal="left"/>
    </xf>
    <xf numFmtId="0" fontId="13" fillId="0" borderId="0" xfId="0" applyFont="1"/>
    <xf numFmtId="0" fontId="8" fillId="0" borderId="0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1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top"/>
    </xf>
    <xf numFmtId="0" fontId="12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0" fontId="8" fillId="2" borderId="10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0" fontId="14" fillId="0" borderId="0" xfId="1" applyFont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3" fillId="0" borderId="7" xfId="0" applyFont="1" applyFill="1" applyBorder="1" applyAlignment="1">
      <alignment horizontal="right"/>
    </xf>
    <xf numFmtId="0" fontId="1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0" xfId="2" applyFont="1" applyFill="1" applyAlignment="1">
      <alignment horizontal="left"/>
    </xf>
    <xf numFmtId="0" fontId="9" fillId="0" borderId="0" xfId="0" applyFont="1" applyAlignment="1">
      <alignment horizontal="right"/>
    </xf>
    <xf numFmtId="0" fontId="8" fillId="0" borderId="5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0" xfId="0" applyFont="1" applyFill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7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8" fillId="0" borderId="0" xfId="2" applyFont="1" applyAlignment="1">
      <alignment horizontal="center" vertical="top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46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top"/>
    </xf>
    <xf numFmtId="0" fontId="58" fillId="0" borderId="2" xfId="0" applyFont="1" applyBorder="1" applyAlignment="1">
      <alignment horizontal="center" vertical="top" wrapText="1"/>
    </xf>
    <xf numFmtId="0" fontId="58" fillId="0" borderId="1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3" xfId="0" applyFont="1" applyBorder="1" applyAlignment="1">
      <alignment horizontal="center" vertical="top" wrapText="1"/>
    </xf>
    <xf numFmtId="0" fontId="51" fillId="0" borderId="7" xfId="0" applyFont="1" applyBorder="1" applyAlignment="1">
      <alignment horizontal="right"/>
    </xf>
    <xf numFmtId="0" fontId="41" fillId="0" borderId="7" xfId="0" applyFont="1" applyBorder="1" applyAlignment="1">
      <alignment horizontal="right"/>
    </xf>
    <xf numFmtId="0" fontId="41" fillId="0" borderId="1" xfId="0" applyFont="1" applyBorder="1" applyAlignment="1">
      <alignment horizontal="center" vertical="top" wrapText="1"/>
    </xf>
    <xf numFmtId="0" fontId="41" fillId="0" borderId="3" xfId="0" applyFont="1" applyBorder="1" applyAlignment="1">
      <alignment horizontal="center" vertical="top" wrapText="1"/>
    </xf>
    <xf numFmtId="0" fontId="41" fillId="0" borderId="2" xfId="0" applyFont="1" applyBorder="1" applyAlignment="1">
      <alignment horizontal="center" vertical="top" wrapText="1"/>
    </xf>
    <xf numFmtId="0" fontId="41" fillId="0" borderId="5" xfId="0" applyFont="1" applyBorder="1" applyAlignment="1">
      <alignment horizontal="center" vertical="top" wrapText="1"/>
    </xf>
    <xf numFmtId="0" fontId="41" fillId="0" borderId="9" xfId="0" applyFont="1" applyBorder="1" applyAlignment="1">
      <alignment horizontal="center" vertical="top" wrapText="1"/>
    </xf>
    <xf numFmtId="0" fontId="41" fillId="0" borderId="6" xfId="0" applyFont="1" applyBorder="1" applyAlignment="1">
      <alignment horizontal="center" vertical="top" wrapText="1"/>
    </xf>
    <xf numFmtId="0" fontId="11" fillId="0" borderId="0" xfId="1" applyFont="1" applyAlignment="1">
      <alignment horizontal="center"/>
    </xf>
    <xf numFmtId="0" fontId="11" fillId="0" borderId="0" xfId="1" applyFont="1" applyAlignment="1"/>
    <xf numFmtId="0" fontId="8" fillId="0" borderId="0" xfId="1" applyFont="1" applyAlignment="1">
      <alignment horizontal="center" vertical="top" wrapText="1"/>
    </xf>
    <xf numFmtId="0" fontId="8" fillId="2" borderId="1" xfId="1" quotePrefix="1" applyFont="1" applyFill="1" applyBorder="1" applyAlignment="1">
      <alignment horizontal="center" vertical="center" wrapText="1"/>
    </xf>
    <xf numFmtId="0" fontId="8" fillId="2" borderId="3" xfId="1" quotePrefix="1" applyFont="1" applyFill="1" applyBorder="1" applyAlignment="1">
      <alignment horizontal="center" vertical="center" wrapText="1"/>
    </xf>
    <xf numFmtId="0" fontId="8" fillId="2" borderId="5" xfId="1" quotePrefix="1" applyFont="1" applyFill="1" applyBorder="1" applyAlignment="1">
      <alignment horizontal="center" vertical="center" wrapText="1"/>
    </xf>
    <xf numFmtId="0" fontId="8" fillId="2" borderId="9" xfId="1" quotePrefix="1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" fillId="0" borderId="0" xfId="9" applyFont="1" applyAlignment="1">
      <alignment horizontal="center" vertical="top" wrapText="1"/>
    </xf>
    <xf numFmtId="0" fontId="8" fillId="0" borderId="0" xfId="9" applyFont="1" applyAlignment="1">
      <alignment horizontal="center"/>
    </xf>
    <xf numFmtId="0" fontId="12" fillId="0" borderId="0" xfId="0" applyFont="1" applyAlignment="1">
      <alignment horizontal="right" vertical="top" wrapText="1"/>
    </xf>
    <xf numFmtId="0" fontId="22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42" fillId="0" borderId="0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 vertical="top" wrapText="1"/>
    </xf>
    <xf numFmtId="0" fontId="54" fillId="0" borderId="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54" fillId="0" borderId="5" xfId="0" applyFont="1" applyFill="1" applyBorder="1" applyAlignment="1">
      <alignment horizontal="center" vertical="top" wrapText="1"/>
    </xf>
    <xf numFmtId="0" fontId="54" fillId="0" borderId="9" xfId="0" applyFont="1" applyFill="1" applyBorder="1" applyAlignment="1">
      <alignment horizontal="center" vertical="top" wrapText="1"/>
    </xf>
    <xf numFmtId="0" fontId="54" fillId="0" borderId="6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right"/>
    </xf>
    <xf numFmtId="0" fontId="8" fillId="2" borderId="2" xfId="0" applyFont="1" applyFill="1" applyBorder="1" applyAlignment="1">
      <alignment horizontal="center" vertical="top" wrapText="1"/>
    </xf>
    <xf numFmtId="0" fontId="7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2" fillId="0" borderId="0" xfId="2" applyFont="1" applyAlignment="1">
      <alignment horizontal="center" vertical="top"/>
    </xf>
    <xf numFmtId="0" fontId="8" fillId="0" borderId="0" xfId="2" applyFont="1" applyAlignment="1">
      <alignment horizontal="left"/>
    </xf>
    <xf numFmtId="0" fontId="9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2" fillId="0" borderId="0" xfId="3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2" xfId="3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3" fillId="0" borderId="0" xfId="3" applyAlignment="1">
      <alignment horizontal="center"/>
    </xf>
    <xf numFmtId="0" fontId="14" fillId="0" borderId="0" xfId="3" applyFont="1" applyAlignment="1">
      <alignment horizontal="center"/>
    </xf>
    <xf numFmtId="0" fontId="8" fillId="0" borderId="5" xfId="3" applyFont="1" applyBorder="1" applyAlignment="1">
      <alignment horizontal="center" vertical="top"/>
    </xf>
    <xf numFmtId="0" fontId="8" fillId="0" borderId="9" xfId="3" applyFont="1" applyBorder="1" applyAlignment="1">
      <alignment horizontal="center" vertical="top"/>
    </xf>
    <xf numFmtId="0" fontId="8" fillId="0" borderId="2" xfId="3" applyFont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" xfId="3" applyFont="1" applyBorder="1" applyAlignment="1">
      <alignment horizontal="center" vertical="top" wrapText="1"/>
    </xf>
    <xf numFmtId="0" fontId="8" fillId="0" borderId="3" xfId="3" applyFont="1" applyBorder="1" applyAlignment="1">
      <alignment horizontal="center" vertical="top" wrapText="1"/>
    </xf>
    <xf numFmtId="0" fontId="12" fillId="0" borderId="5" xfId="3" applyFont="1" applyBorder="1" applyAlignment="1">
      <alignment horizontal="center" vertical="top"/>
    </xf>
    <xf numFmtId="0" fontId="12" fillId="0" borderId="9" xfId="3" applyFont="1" applyBorder="1" applyAlignment="1">
      <alignment horizontal="center" vertical="top"/>
    </xf>
    <xf numFmtId="0" fontId="12" fillId="0" borderId="16" xfId="3" applyFont="1" applyBorder="1" applyAlignment="1">
      <alignment horizontal="center" vertical="top"/>
    </xf>
    <xf numFmtId="0" fontId="10" fillId="0" borderId="0" xfId="3" applyFont="1" applyAlignment="1">
      <alignment horizontal="center"/>
    </xf>
    <xf numFmtId="0" fontId="13" fillId="0" borderId="0" xfId="3" applyAlignment="1">
      <alignment horizontal="left"/>
    </xf>
    <xf numFmtId="0" fontId="8" fillId="0" borderId="9" xfId="3" applyFont="1" applyBorder="1" applyAlignment="1">
      <alignment horizontal="center" vertical="top" wrapText="1"/>
    </xf>
    <xf numFmtId="0" fontId="8" fillId="0" borderId="6" xfId="3" applyFont="1" applyBorder="1" applyAlignment="1">
      <alignment horizontal="center" vertical="top" wrapText="1"/>
    </xf>
    <xf numFmtId="0" fontId="8" fillId="0" borderId="5" xfId="3" applyFont="1" applyBorder="1" applyAlignment="1">
      <alignment horizontal="center" vertical="top" wrapText="1"/>
    </xf>
    <xf numFmtId="0" fontId="13" fillId="0" borderId="1" xfId="3" applyBorder="1" applyAlignment="1">
      <alignment horizontal="center" vertical="center"/>
    </xf>
    <xf numFmtId="0" fontId="13" fillId="0" borderId="3" xfId="3" applyBorder="1" applyAlignment="1">
      <alignment horizontal="center" vertical="center"/>
    </xf>
    <xf numFmtId="0" fontId="8" fillId="0" borderId="0" xfId="2" applyFont="1" applyAlignment="1">
      <alignment horizontal="center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wrapText="1"/>
    </xf>
    <xf numFmtId="0" fontId="23" fillId="0" borderId="7" xfId="0" applyFont="1" applyBorder="1" applyAlignment="1">
      <alignment horizontal="left"/>
    </xf>
    <xf numFmtId="0" fontId="40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8" fillId="2" borderId="2" xfId="1" quotePrefix="1" applyFont="1" applyFill="1" applyBorder="1" applyAlignment="1">
      <alignment horizontal="center" vertical="center" wrapText="1"/>
    </xf>
    <xf numFmtId="0" fontId="23" fillId="0" borderId="0" xfId="1" applyFont="1" applyAlignment="1">
      <alignment horizontal="right"/>
    </xf>
    <xf numFmtId="0" fontId="8" fillId="2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left"/>
    </xf>
    <xf numFmtId="0" fontId="65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top"/>
    </xf>
    <xf numFmtId="0" fontId="8" fillId="0" borderId="7" xfId="0" applyFont="1" applyBorder="1" applyAlignment="1">
      <alignment horizontal="left"/>
    </xf>
    <xf numFmtId="0" fontId="58" fillId="0" borderId="12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3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left"/>
    </xf>
    <xf numFmtId="0" fontId="8" fillId="2" borderId="12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2" applyFont="1" applyFill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13" fillId="2" borderId="13" xfId="0" applyFont="1" applyFill="1" applyBorder="1" applyAlignment="1">
      <alignment horizontal="left" wrapText="1"/>
    </xf>
    <xf numFmtId="0" fontId="13" fillId="2" borderId="13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0" xfId="2" applyFont="1" applyFill="1" applyAlignment="1">
      <alignment horizontal="left"/>
    </xf>
    <xf numFmtId="0" fontId="14" fillId="2" borderId="0" xfId="0" applyFont="1" applyFill="1" applyAlignment="1">
      <alignment horizontal="center" wrapText="1"/>
    </xf>
    <xf numFmtId="0" fontId="28" fillId="0" borderId="5" xfId="1" applyFont="1" applyBorder="1" applyAlignment="1">
      <alignment horizontal="center" vertical="top" wrapText="1"/>
    </xf>
    <xf numFmtId="0" fontId="28" fillId="0" borderId="9" xfId="1" applyFont="1" applyBorder="1" applyAlignment="1">
      <alignment horizontal="center" vertical="top" wrapText="1"/>
    </xf>
    <xf numFmtId="0" fontId="28" fillId="0" borderId="14" xfId="1" applyFont="1" applyBorder="1" applyAlignment="1">
      <alignment horizontal="center" vertical="top" wrapText="1"/>
    </xf>
    <xf numFmtId="0" fontId="28" fillId="0" borderId="2" xfId="1" applyFont="1" applyBorder="1" applyAlignment="1">
      <alignment horizontal="center" vertical="top" wrapText="1"/>
    </xf>
    <xf numFmtId="0" fontId="28" fillId="0" borderId="6" xfId="1" applyFont="1" applyBorder="1" applyAlignment="1">
      <alignment horizontal="center" vertical="top" wrapText="1"/>
    </xf>
    <xf numFmtId="0" fontId="49" fillId="0" borderId="0" xfId="1" applyFont="1" applyAlignment="1">
      <alignment horizontal="center"/>
    </xf>
    <xf numFmtId="0" fontId="28" fillId="0" borderId="1" xfId="1" applyFont="1" applyBorder="1" applyAlignment="1">
      <alignment horizontal="center" vertical="top" wrapText="1"/>
    </xf>
    <xf numFmtId="0" fontId="28" fillId="0" borderId="3" xfId="1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top" wrapText="1"/>
    </xf>
    <xf numFmtId="0" fontId="35" fillId="0" borderId="0" xfId="1" applyFont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27" fillId="0" borderId="2" xfId="1" applyFont="1" applyBorder="1" applyAlignment="1">
      <alignment horizontal="center" vertical="top" wrapText="1"/>
    </xf>
    <xf numFmtId="0" fontId="27" fillId="0" borderId="1" xfId="1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26" fillId="0" borderId="1" xfId="1" applyFont="1" applyBorder="1" applyAlignment="1">
      <alignment horizontal="center" vertical="top" wrapText="1"/>
    </xf>
    <xf numFmtId="0" fontId="26" fillId="0" borderId="3" xfId="1" applyFont="1" applyBorder="1" applyAlignment="1">
      <alignment horizontal="center" vertical="top" wrapText="1"/>
    </xf>
    <xf numFmtId="0" fontId="26" fillId="0" borderId="5" xfId="1" applyFont="1" applyBorder="1" applyAlignment="1">
      <alignment horizontal="center" vertical="top" wrapText="1"/>
    </xf>
    <xf numFmtId="0" fontId="26" fillId="0" borderId="9" xfId="1" applyFont="1" applyBorder="1" applyAlignment="1">
      <alignment horizontal="center" vertical="top" wrapText="1"/>
    </xf>
    <xf numFmtId="0" fontId="26" fillId="0" borderId="6" xfId="1" applyFont="1" applyBorder="1" applyAlignment="1">
      <alignment horizontal="center" vertical="top" wrapText="1"/>
    </xf>
    <xf numFmtId="0" fontId="24" fillId="0" borderId="5" xfId="1" applyFont="1" applyBorder="1" applyAlignment="1">
      <alignment horizontal="center" vertical="top" wrapText="1"/>
    </xf>
    <xf numFmtId="0" fontId="24" fillId="0" borderId="9" xfId="1" applyFont="1" applyBorder="1" applyAlignment="1">
      <alignment horizontal="center" vertical="top" wrapText="1"/>
    </xf>
    <xf numFmtId="0" fontId="18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6" fillId="0" borderId="1" xfId="1" applyFont="1" applyBorder="1" applyAlignment="1">
      <alignment horizontal="center" vertical="top"/>
    </xf>
    <xf numFmtId="0" fontId="26" fillId="0" borderId="10" xfId="1" applyFont="1" applyBorder="1" applyAlignment="1">
      <alignment horizontal="center" vertical="top"/>
    </xf>
    <xf numFmtId="0" fontId="26" fillId="0" borderId="3" xfId="1" applyFont="1" applyBorder="1" applyAlignment="1">
      <alignment horizontal="center" vertical="top"/>
    </xf>
    <xf numFmtId="0" fontId="28" fillId="0" borderId="10" xfId="1" applyFont="1" applyBorder="1" applyAlignment="1">
      <alignment horizontal="center" vertical="top" wrapText="1"/>
    </xf>
    <xf numFmtId="0" fontId="26" fillId="0" borderId="2" xfId="1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6" fillId="0" borderId="5" xfId="1" applyFont="1" applyBorder="1" applyAlignment="1">
      <alignment horizontal="center" wrapText="1"/>
    </xf>
    <xf numFmtId="0" fontId="26" fillId="0" borderId="9" xfId="1" applyFont="1" applyBorder="1" applyAlignment="1">
      <alignment horizontal="center" wrapText="1"/>
    </xf>
    <xf numFmtId="0" fontId="26" fillId="0" borderId="6" xfId="1" applyFont="1" applyBorder="1" applyAlignment="1">
      <alignment horizontal="center" wrapText="1"/>
    </xf>
    <xf numFmtId="0" fontId="29" fillId="0" borderId="0" xfId="1" applyFont="1" applyAlignment="1">
      <alignment horizontal="center"/>
    </xf>
    <xf numFmtId="0" fontId="28" fillId="0" borderId="12" xfId="1" applyFont="1" applyBorder="1" applyAlignment="1">
      <alignment horizontal="center" vertical="top" wrapText="1"/>
    </xf>
    <xf numFmtId="0" fontId="28" fillId="0" borderId="11" xfId="1" applyFont="1" applyBorder="1" applyAlignment="1">
      <alignment horizontal="center" vertical="top" wrapText="1"/>
    </xf>
    <xf numFmtId="0" fontId="28" fillId="0" borderId="17" xfId="1" applyFont="1" applyBorder="1" applyAlignment="1">
      <alignment horizontal="center" vertical="top" wrapText="1"/>
    </xf>
    <xf numFmtId="0" fontId="13" fillId="0" borderId="0" xfId="4" applyAlignment="1">
      <alignment horizontal="left"/>
    </xf>
    <xf numFmtId="0" fontId="9" fillId="0" borderId="0" xfId="4" applyFont="1" applyAlignment="1">
      <alignment horizontal="right"/>
    </xf>
    <xf numFmtId="0" fontId="10" fillId="0" borderId="0" xfId="4" applyFont="1" applyAlignment="1">
      <alignment horizontal="center"/>
    </xf>
    <xf numFmtId="0" fontId="11" fillId="0" borderId="0" xfId="4" applyFont="1" applyAlignment="1">
      <alignment horizontal="center"/>
    </xf>
    <xf numFmtId="0" fontId="8" fillId="0" borderId="0" xfId="4" applyFont="1" applyAlignment="1">
      <alignment horizontal="left"/>
    </xf>
    <xf numFmtId="0" fontId="23" fillId="0" borderId="5" xfId="4" applyFont="1" applyBorder="1" applyAlignment="1">
      <alignment horizontal="center" vertical="top" wrapText="1"/>
    </xf>
    <xf numFmtId="0" fontId="23" fillId="0" borderId="9" xfId="4" applyFont="1" applyBorder="1" applyAlignment="1">
      <alignment horizontal="center" vertical="top" wrapText="1"/>
    </xf>
    <xf numFmtId="0" fontId="23" fillId="0" borderId="6" xfId="4" applyFont="1" applyBorder="1" applyAlignment="1">
      <alignment horizontal="center" vertical="top" wrapText="1"/>
    </xf>
    <xf numFmtId="0" fontId="8" fillId="0" borderId="5" xfId="4" applyFont="1" applyBorder="1" applyAlignment="1">
      <alignment horizontal="center"/>
    </xf>
    <xf numFmtId="0" fontId="8" fillId="0" borderId="6" xfId="4" applyFont="1" applyBorder="1" applyAlignment="1">
      <alignment horizontal="center"/>
    </xf>
    <xf numFmtId="0" fontId="14" fillId="0" borderId="5" xfId="4" applyFont="1" applyBorder="1" applyAlignment="1">
      <alignment horizontal="center" vertical="top" wrapText="1"/>
    </xf>
    <xf numFmtId="0" fontId="14" fillId="0" borderId="6" xfId="4" applyFont="1" applyBorder="1" applyAlignment="1">
      <alignment horizontal="center" vertical="top" wrapText="1"/>
    </xf>
    <xf numFmtId="0" fontId="23" fillId="0" borderId="7" xfId="4" applyFont="1" applyBorder="1" applyAlignment="1">
      <alignment horizontal="center"/>
    </xf>
    <xf numFmtId="0" fontId="23" fillId="0" borderId="1" xfId="4" applyFont="1" applyBorder="1" applyAlignment="1">
      <alignment horizontal="center" vertical="top" wrapText="1"/>
    </xf>
    <xf numFmtId="0" fontId="23" fillId="0" borderId="3" xfId="4" applyFont="1" applyBorder="1" applyAlignment="1">
      <alignment horizontal="center" vertical="top" wrapText="1"/>
    </xf>
    <xf numFmtId="0" fontId="23" fillId="0" borderId="5" xfId="4" applyFont="1" applyBorder="1" applyAlignment="1">
      <alignment horizontal="center" vertical="top"/>
    </xf>
    <xf numFmtId="0" fontId="23" fillId="0" borderId="9" xfId="4" applyFont="1" applyBorder="1" applyAlignment="1">
      <alignment horizontal="center" vertical="top"/>
    </xf>
    <xf numFmtId="0" fontId="23" fillId="0" borderId="6" xfId="4" applyFont="1" applyBorder="1" applyAlignment="1">
      <alignment horizontal="center" vertical="top"/>
    </xf>
    <xf numFmtId="0" fontId="23" fillId="0" borderId="12" xfId="4" applyFont="1" applyBorder="1" applyAlignment="1">
      <alignment horizontal="center" vertical="top" wrapText="1"/>
    </xf>
    <xf numFmtId="0" fontId="23" fillId="0" borderId="13" xfId="4" applyFont="1" applyBorder="1" applyAlignment="1">
      <alignment horizontal="center" vertical="top" wrapText="1"/>
    </xf>
    <xf numFmtId="0" fontId="23" fillId="0" borderId="14" xfId="4" applyFont="1" applyBorder="1" applyAlignment="1">
      <alignment horizontal="center" vertical="top" wrapText="1"/>
    </xf>
    <xf numFmtId="0" fontId="23" fillId="0" borderId="8" xfId="4" applyFont="1" applyBorder="1" applyAlignment="1">
      <alignment horizontal="center" vertical="top" wrapText="1"/>
    </xf>
    <xf numFmtId="0" fontId="23" fillId="0" borderId="7" xfId="4" applyFont="1" applyBorder="1" applyAlignment="1">
      <alignment horizontal="center" vertical="top" wrapText="1"/>
    </xf>
    <xf numFmtId="0" fontId="23" fillId="0" borderId="15" xfId="4" applyFont="1" applyBorder="1" applyAlignment="1">
      <alignment horizontal="center" vertical="top" wrapText="1"/>
    </xf>
    <xf numFmtId="0" fontId="8" fillId="0" borderId="0" xfId="2" applyFont="1" applyFill="1" applyAlignment="1">
      <alignment horizontal="left" vertical="top"/>
    </xf>
    <xf numFmtId="0" fontId="8" fillId="0" borderId="0" xfId="3" applyFont="1" applyAlignment="1">
      <alignment horizontal="left" vertical="top" wrapText="1"/>
    </xf>
    <xf numFmtId="0" fontId="8" fillId="0" borderId="0" xfId="3" applyFont="1" applyAlignment="1">
      <alignment horizontal="left"/>
    </xf>
    <xf numFmtId="0" fontId="13" fillId="0" borderId="0" xfId="3" applyFont="1"/>
    <xf numFmtId="0" fontId="8" fillId="0" borderId="2" xfId="3" applyFont="1" applyBorder="1" applyAlignment="1">
      <alignment horizontal="center" vertical="center"/>
    </xf>
    <xf numFmtId="0" fontId="8" fillId="0" borderId="0" xfId="3" applyFont="1" applyAlignment="1">
      <alignment horizontal="center" vertical="top" wrapText="1"/>
    </xf>
    <xf numFmtId="0" fontId="8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11" fillId="0" borderId="0" xfId="3" applyFont="1" applyAlignment="1">
      <alignment horizontal="center" wrapText="1"/>
    </xf>
  </cellXfs>
  <cellStyles count="16">
    <cellStyle name="Hyperlink" xfId="6" builtinId="8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13" xr:uid="{00000000-0005-0000-0000-000004000000}"/>
    <cellStyle name="Normal 2 3" xfId="7" xr:uid="{00000000-0005-0000-0000-000005000000}"/>
    <cellStyle name="Normal 2 4" xfId="12" xr:uid="{00000000-0005-0000-0000-000006000000}"/>
    <cellStyle name="Normal 3" xfId="3" xr:uid="{00000000-0005-0000-0000-000007000000}"/>
    <cellStyle name="Normal 3 2" xfId="4" xr:uid="{00000000-0005-0000-0000-000008000000}"/>
    <cellStyle name="Normal 4" xfId="5" xr:uid="{00000000-0005-0000-0000-000009000000}"/>
    <cellStyle name="Normal 7 2" xfId="9" xr:uid="{00000000-0005-0000-0000-00000A000000}"/>
    <cellStyle name="Normal_Book1" xfId="8" xr:uid="{00000000-0005-0000-0000-00000B000000}"/>
    <cellStyle name="Normal_Sheet1" xfId="11" xr:uid="{00000000-0005-0000-0000-00000C000000}"/>
    <cellStyle name="Normal_Sheet1_1" xfId="10" xr:uid="{00000000-0005-0000-0000-00000D000000}"/>
    <cellStyle name="Percent" xfId="15" builtinId="5"/>
    <cellStyle name="Percent 2" xfId="14" xr:uid="{00000000-0005-0000-0000-00000E000000}"/>
  </cellStyles>
  <dxfs count="0"/>
  <tableStyles count="0" defaultTableStyle="TableStyleMedium9" defaultPivotStyle="PivotStyleLight16"/>
  <colors>
    <mruColors>
      <color rgb="FFD8F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147451</xdr:rowOff>
    </xdr:from>
    <xdr:ext cx="9266085" cy="454409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2020-21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State: Assam</a:t>
          </a:r>
          <a:endParaRPr lang="en-US" sz="4400" b="1" cap="none" spc="300" baseline="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24-03-2020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2019-20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30"/>
  <sheetViews>
    <sheetView zoomScale="85" zoomScaleNormal="85" zoomScaleSheetLayoutView="90" workbookViewId="0">
      <selection activeCell="Q19" sqref="Q19"/>
    </sheetView>
  </sheetViews>
  <sheetFormatPr defaultRowHeight="12.5"/>
  <cols>
    <col min="15" max="15" width="12.453125" customWidth="1"/>
  </cols>
  <sheetData>
    <row r="130" spans="1:1">
      <c r="A130" t="s">
        <v>687</v>
      </c>
    </row>
  </sheetData>
  <printOptions horizontalCentered="1"/>
  <pageMargins left="0.70866141732283472" right="0.70866141732283472" top="0.23622047244094491" bottom="0" header="0.31496062992125984" footer="0.31496062992125984"/>
  <pageSetup paperSize="9" scale="3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57"/>
  <sheetViews>
    <sheetView topLeftCell="A28" zoomScale="85" zoomScaleNormal="85" zoomScaleSheetLayoutView="90" workbookViewId="0">
      <selection activeCell="Q42" sqref="Q42"/>
    </sheetView>
  </sheetViews>
  <sheetFormatPr defaultRowHeight="12.5"/>
  <cols>
    <col min="1" max="1" width="7.54296875" customWidth="1"/>
    <col min="2" max="2" width="15.453125" bestFit="1" customWidth="1"/>
    <col min="3" max="3" width="9.54296875" customWidth="1"/>
    <col min="5" max="5" width="9.54296875" style="519" customWidth="1"/>
    <col min="6" max="6" width="7.54296875" style="519" customWidth="1"/>
    <col min="7" max="7" width="8.453125" customWidth="1"/>
    <col min="8" max="8" width="10.54296875" customWidth="1"/>
    <col min="9" max="9" width="9.81640625" customWidth="1"/>
    <col min="12" max="12" width="7.54296875" customWidth="1"/>
    <col min="13" max="13" width="12.453125" customWidth="1"/>
    <col min="14" max="14" width="15.81640625" customWidth="1"/>
  </cols>
  <sheetData>
    <row r="1" spans="1:18" ht="12.75" customHeight="1">
      <c r="D1" s="863"/>
      <c r="E1" s="863"/>
      <c r="F1" s="863"/>
      <c r="G1" s="863"/>
      <c r="H1" s="863"/>
      <c r="I1" s="863"/>
      <c r="J1" s="863"/>
      <c r="K1" s="1"/>
      <c r="M1" s="98" t="s">
        <v>89</v>
      </c>
    </row>
    <row r="2" spans="1:18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</row>
    <row r="3" spans="1:18" ht="20">
      <c r="A3" s="860" t="s">
        <v>743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</row>
    <row r="4" spans="1:18" ht="11.25" customHeight="1"/>
    <row r="5" spans="1:18" ht="15.5">
      <c r="A5" s="861" t="s">
        <v>797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</row>
    <row r="7" spans="1:18" ht="13">
      <c r="A7" s="862" t="s">
        <v>899</v>
      </c>
      <c r="B7" s="862"/>
      <c r="L7" s="954" t="s">
        <v>832</v>
      </c>
      <c r="M7" s="954"/>
      <c r="N7" s="954"/>
    </row>
    <row r="8" spans="1:18" ht="15.75" customHeight="1">
      <c r="A8" s="955" t="s">
        <v>2</v>
      </c>
      <c r="B8" s="955" t="s">
        <v>3</v>
      </c>
      <c r="C8" s="833" t="s">
        <v>4</v>
      </c>
      <c r="D8" s="833"/>
      <c r="E8" s="833"/>
      <c r="F8" s="833"/>
      <c r="G8" s="833"/>
      <c r="H8" s="833" t="s">
        <v>102</v>
      </c>
      <c r="I8" s="833"/>
      <c r="J8" s="833"/>
      <c r="K8" s="833"/>
      <c r="L8" s="833"/>
      <c r="M8" s="955" t="s">
        <v>132</v>
      </c>
      <c r="N8" s="856" t="s">
        <v>133</v>
      </c>
    </row>
    <row r="9" spans="1:18" ht="52">
      <c r="A9" s="956"/>
      <c r="B9" s="956"/>
      <c r="C9" s="5" t="s">
        <v>5</v>
      </c>
      <c r="D9" s="5" t="s">
        <v>6</v>
      </c>
      <c r="E9" s="520" t="s">
        <v>354</v>
      </c>
      <c r="F9" s="520" t="s">
        <v>100</v>
      </c>
      <c r="G9" s="5" t="s">
        <v>203</v>
      </c>
      <c r="H9" s="5" t="s">
        <v>5</v>
      </c>
      <c r="I9" s="5" t="s">
        <v>6</v>
      </c>
      <c r="J9" s="5" t="s">
        <v>354</v>
      </c>
      <c r="K9" s="5" t="s">
        <v>100</v>
      </c>
      <c r="L9" s="5" t="s">
        <v>202</v>
      </c>
      <c r="M9" s="956"/>
      <c r="N9" s="856"/>
      <c r="R9" s="12"/>
    </row>
    <row r="10" spans="1:18" s="14" customFormat="1" ht="13">
      <c r="A10" s="5">
        <v>1</v>
      </c>
      <c r="B10" s="5">
        <v>2</v>
      </c>
      <c r="C10" s="5">
        <v>3</v>
      </c>
      <c r="D10" s="5">
        <v>4</v>
      </c>
      <c r="E10" s="520">
        <v>5</v>
      </c>
      <c r="F10" s="520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8" ht="14.5">
      <c r="A11" s="342" t="s">
        <v>257</v>
      </c>
      <c r="B11" s="343" t="s">
        <v>901</v>
      </c>
      <c r="C11" s="518">
        <v>154</v>
      </c>
      <c r="D11" s="518">
        <v>0</v>
      </c>
      <c r="E11" s="521">
        <v>0</v>
      </c>
      <c r="F11" s="522">
        <v>0</v>
      </c>
      <c r="G11" s="524">
        <f>SUM(C11:F11)</f>
        <v>154</v>
      </c>
      <c r="H11" s="8">
        <v>154</v>
      </c>
      <c r="I11" s="8">
        <v>0</v>
      </c>
      <c r="J11" s="8">
        <v>0</v>
      </c>
      <c r="K11" s="347">
        <v>0</v>
      </c>
      <c r="L11" s="8">
        <f>SUM(H11:K11)</f>
        <v>154</v>
      </c>
      <c r="M11" s="8">
        <f>G11-L11</f>
        <v>0</v>
      </c>
      <c r="N11" s="961" t="s">
        <v>987</v>
      </c>
    </row>
    <row r="12" spans="1:18" ht="14.5">
      <c r="A12" s="342" t="s">
        <v>258</v>
      </c>
      <c r="B12" s="343" t="s">
        <v>902</v>
      </c>
      <c r="C12" s="518">
        <v>202</v>
      </c>
      <c r="D12" s="518">
        <v>0</v>
      </c>
      <c r="E12" s="521">
        <v>0</v>
      </c>
      <c r="F12" s="522">
        <v>0</v>
      </c>
      <c r="G12" s="524">
        <f t="shared" ref="G12:G43" si="0">SUM(C12:F12)</f>
        <v>202</v>
      </c>
      <c r="H12" s="8">
        <v>202</v>
      </c>
      <c r="I12" s="8">
        <v>0</v>
      </c>
      <c r="J12" s="8">
        <v>0</v>
      </c>
      <c r="K12" s="347">
        <v>0</v>
      </c>
      <c r="L12" s="8">
        <f t="shared" ref="L12:L43" si="1">SUM(H12:K12)</f>
        <v>202</v>
      </c>
      <c r="M12" s="8">
        <f t="shared" ref="M12:M43" si="2">G12-L12</f>
        <v>0</v>
      </c>
      <c r="N12" s="962"/>
    </row>
    <row r="13" spans="1:18" ht="14.5">
      <c r="A13" s="342" t="s">
        <v>259</v>
      </c>
      <c r="B13" s="343" t="s">
        <v>903</v>
      </c>
      <c r="C13" s="518">
        <v>106</v>
      </c>
      <c r="D13" s="518">
        <v>0</v>
      </c>
      <c r="E13" s="521">
        <v>0</v>
      </c>
      <c r="F13" s="522">
        <v>0</v>
      </c>
      <c r="G13" s="524">
        <f t="shared" si="0"/>
        <v>106</v>
      </c>
      <c r="H13" s="8">
        <v>106</v>
      </c>
      <c r="I13" s="8">
        <v>0</v>
      </c>
      <c r="J13" s="8">
        <v>0</v>
      </c>
      <c r="K13" s="347">
        <v>0</v>
      </c>
      <c r="L13" s="8">
        <f t="shared" si="1"/>
        <v>106</v>
      </c>
      <c r="M13" s="8">
        <f t="shared" si="2"/>
        <v>0</v>
      </c>
      <c r="N13" s="962"/>
    </row>
    <row r="14" spans="1:18" ht="14.5">
      <c r="A14" s="342" t="s">
        <v>260</v>
      </c>
      <c r="B14" s="343" t="s">
        <v>904</v>
      </c>
      <c r="C14" s="518">
        <v>159</v>
      </c>
      <c r="D14" s="518">
        <v>0</v>
      </c>
      <c r="E14" s="521">
        <v>0</v>
      </c>
      <c r="F14" s="522">
        <v>0</v>
      </c>
      <c r="G14" s="524">
        <f t="shared" si="0"/>
        <v>159</v>
      </c>
      <c r="H14" s="8">
        <v>158</v>
      </c>
      <c r="I14" s="8">
        <v>0</v>
      </c>
      <c r="J14" s="8">
        <v>0</v>
      </c>
      <c r="K14" s="347">
        <v>0</v>
      </c>
      <c r="L14" s="8">
        <f t="shared" si="1"/>
        <v>158</v>
      </c>
      <c r="M14" s="8">
        <f t="shared" si="2"/>
        <v>1</v>
      </c>
      <c r="N14" s="962"/>
    </row>
    <row r="15" spans="1:18" ht="14.5">
      <c r="A15" s="342" t="s">
        <v>261</v>
      </c>
      <c r="B15" s="343" t="s">
        <v>905</v>
      </c>
      <c r="C15" s="518">
        <v>63</v>
      </c>
      <c r="D15" s="518">
        <v>0</v>
      </c>
      <c r="E15" s="521">
        <v>0</v>
      </c>
      <c r="F15" s="522">
        <v>0</v>
      </c>
      <c r="G15" s="524">
        <f t="shared" si="0"/>
        <v>63</v>
      </c>
      <c r="H15" s="8">
        <v>63</v>
      </c>
      <c r="I15" s="8">
        <v>0</v>
      </c>
      <c r="J15" s="8">
        <v>0</v>
      </c>
      <c r="K15" s="347">
        <v>0</v>
      </c>
      <c r="L15" s="8">
        <f t="shared" si="1"/>
        <v>63</v>
      </c>
      <c r="M15" s="8">
        <f t="shared" si="2"/>
        <v>0</v>
      </c>
      <c r="N15" s="962"/>
    </row>
    <row r="16" spans="1:18" ht="14.5">
      <c r="A16" s="342" t="s">
        <v>262</v>
      </c>
      <c r="B16" s="343" t="s">
        <v>906</v>
      </c>
      <c r="C16" s="518">
        <v>58</v>
      </c>
      <c r="D16" s="518">
        <v>1</v>
      </c>
      <c r="E16" s="521">
        <v>0</v>
      </c>
      <c r="F16" s="522">
        <v>0</v>
      </c>
      <c r="G16" s="524">
        <f t="shared" si="0"/>
        <v>59</v>
      </c>
      <c r="H16" s="8">
        <v>57</v>
      </c>
      <c r="I16" s="8">
        <v>1</v>
      </c>
      <c r="J16" s="8">
        <v>0</v>
      </c>
      <c r="K16" s="347">
        <v>0</v>
      </c>
      <c r="L16" s="8">
        <f t="shared" si="1"/>
        <v>58</v>
      </c>
      <c r="M16" s="8">
        <f t="shared" si="2"/>
        <v>1</v>
      </c>
      <c r="N16" s="962"/>
    </row>
    <row r="17" spans="1:14" ht="14.5">
      <c r="A17" s="342" t="s">
        <v>263</v>
      </c>
      <c r="B17" s="343" t="s">
        <v>907</v>
      </c>
      <c r="C17" s="518">
        <v>66</v>
      </c>
      <c r="D17" s="518">
        <v>1</v>
      </c>
      <c r="E17" s="521">
        <v>0</v>
      </c>
      <c r="F17" s="522">
        <v>0</v>
      </c>
      <c r="G17" s="524">
        <f t="shared" si="0"/>
        <v>67</v>
      </c>
      <c r="H17" s="8">
        <v>66</v>
      </c>
      <c r="I17" s="8">
        <v>1</v>
      </c>
      <c r="J17" s="8">
        <v>0</v>
      </c>
      <c r="K17" s="347">
        <v>0</v>
      </c>
      <c r="L17" s="8">
        <f t="shared" si="1"/>
        <v>67</v>
      </c>
      <c r="M17" s="8">
        <f t="shared" si="2"/>
        <v>0</v>
      </c>
      <c r="N17" s="962"/>
    </row>
    <row r="18" spans="1:14" ht="14.5">
      <c r="A18" s="342" t="s">
        <v>264</v>
      </c>
      <c r="B18" s="343" t="s">
        <v>908</v>
      </c>
      <c r="C18" s="518">
        <v>234</v>
      </c>
      <c r="D18" s="518">
        <v>0</v>
      </c>
      <c r="E18" s="521">
        <v>0</v>
      </c>
      <c r="F18" s="522">
        <v>0</v>
      </c>
      <c r="G18" s="524">
        <f t="shared" si="0"/>
        <v>234</v>
      </c>
      <c r="H18" s="8">
        <v>234</v>
      </c>
      <c r="I18" s="8">
        <v>0</v>
      </c>
      <c r="J18" s="8">
        <v>0</v>
      </c>
      <c r="K18" s="347">
        <v>0</v>
      </c>
      <c r="L18" s="8">
        <f t="shared" si="1"/>
        <v>234</v>
      </c>
      <c r="M18" s="8">
        <f t="shared" si="2"/>
        <v>0</v>
      </c>
      <c r="N18" s="962"/>
    </row>
    <row r="19" spans="1:14" ht="14.5">
      <c r="A19" s="342" t="s">
        <v>283</v>
      </c>
      <c r="B19" s="343" t="s">
        <v>909</v>
      </c>
      <c r="C19" s="518">
        <v>183</v>
      </c>
      <c r="D19" s="518">
        <v>0</v>
      </c>
      <c r="E19" s="521">
        <v>0</v>
      </c>
      <c r="F19" s="522">
        <v>0</v>
      </c>
      <c r="G19" s="524">
        <f t="shared" si="0"/>
        <v>183</v>
      </c>
      <c r="H19" s="8">
        <v>183</v>
      </c>
      <c r="I19" s="8">
        <v>0</v>
      </c>
      <c r="J19" s="8">
        <v>0</v>
      </c>
      <c r="K19" s="347">
        <v>0</v>
      </c>
      <c r="L19" s="8">
        <f t="shared" si="1"/>
        <v>183</v>
      </c>
      <c r="M19" s="8">
        <f t="shared" si="2"/>
        <v>0</v>
      </c>
      <c r="N19" s="962"/>
    </row>
    <row r="20" spans="1:14" ht="14.5">
      <c r="A20" s="342" t="s">
        <v>284</v>
      </c>
      <c r="B20" s="343" t="s">
        <v>910</v>
      </c>
      <c r="C20" s="518">
        <v>0</v>
      </c>
      <c r="D20" s="518">
        <v>7</v>
      </c>
      <c r="E20" s="521">
        <v>0</v>
      </c>
      <c r="F20" s="522">
        <v>0</v>
      </c>
      <c r="G20" s="524">
        <f t="shared" si="0"/>
        <v>7</v>
      </c>
      <c r="H20" s="8">
        <v>0</v>
      </c>
      <c r="I20" s="8">
        <v>7</v>
      </c>
      <c r="J20" s="8">
        <v>0</v>
      </c>
      <c r="K20" s="347">
        <v>0</v>
      </c>
      <c r="L20" s="8">
        <f t="shared" si="1"/>
        <v>7</v>
      </c>
      <c r="M20" s="8">
        <f t="shared" si="2"/>
        <v>0</v>
      </c>
      <c r="N20" s="962"/>
    </row>
    <row r="21" spans="1:14" ht="14.5">
      <c r="A21" s="342" t="s">
        <v>285</v>
      </c>
      <c r="B21" s="343" t="s">
        <v>911</v>
      </c>
      <c r="C21" s="518">
        <v>155</v>
      </c>
      <c r="D21" s="518">
        <v>0</v>
      </c>
      <c r="E21" s="521">
        <v>0</v>
      </c>
      <c r="F21" s="522">
        <v>0</v>
      </c>
      <c r="G21" s="524">
        <f t="shared" si="0"/>
        <v>155</v>
      </c>
      <c r="H21" s="8">
        <v>155</v>
      </c>
      <c r="I21" s="8">
        <v>0</v>
      </c>
      <c r="J21" s="8">
        <v>0</v>
      </c>
      <c r="K21" s="347">
        <v>0</v>
      </c>
      <c r="L21" s="8">
        <f t="shared" si="1"/>
        <v>155</v>
      </c>
      <c r="M21" s="8">
        <f t="shared" si="2"/>
        <v>0</v>
      </c>
      <c r="N21" s="962"/>
    </row>
    <row r="22" spans="1:14" ht="14.5">
      <c r="A22" s="342" t="s">
        <v>313</v>
      </c>
      <c r="B22" s="343" t="s">
        <v>912</v>
      </c>
      <c r="C22" s="518">
        <v>171</v>
      </c>
      <c r="D22" s="518">
        <v>0</v>
      </c>
      <c r="E22" s="521">
        <v>0</v>
      </c>
      <c r="F22" s="522">
        <v>0</v>
      </c>
      <c r="G22" s="524">
        <f t="shared" si="0"/>
        <v>171</v>
      </c>
      <c r="H22" s="8">
        <v>171</v>
      </c>
      <c r="I22" s="8">
        <v>0</v>
      </c>
      <c r="J22" s="8">
        <v>0</v>
      </c>
      <c r="K22" s="347">
        <v>0</v>
      </c>
      <c r="L22" s="8">
        <f t="shared" si="1"/>
        <v>171</v>
      </c>
      <c r="M22" s="8">
        <f t="shared" si="2"/>
        <v>0</v>
      </c>
      <c r="N22" s="962"/>
    </row>
    <row r="23" spans="1:14" ht="14.5">
      <c r="A23" s="342" t="s">
        <v>314</v>
      </c>
      <c r="B23" s="343" t="s">
        <v>913</v>
      </c>
      <c r="C23" s="518">
        <v>128</v>
      </c>
      <c r="D23" s="518">
        <v>3</v>
      </c>
      <c r="E23" s="521">
        <v>0</v>
      </c>
      <c r="F23" s="522">
        <v>0</v>
      </c>
      <c r="G23" s="524">
        <f t="shared" si="0"/>
        <v>131</v>
      </c>
      <c r="H23" s="8">
        <v>128</v>
      </c>
      <c r="I23" s="8">
        <v>3</v>
      </c>
      <c r="J23" s="8">
        <v>0</v>
      </c>
      <c r="K23" s="347">
        <v>0</v>
      </c>
      <c r="L23" s="8">
        <f t="shared" si="1"/>
        <v>131</v>
      </c>
      <c r="M23" s="8">
        <f t="shared" si="2"/>
        <v>0</v>
      </c>
      <c r="N23" s="962"/>
    </row>
    <row r="24" spans="1:14" ht="14.5">
      <c r="A24" s="342" t="s">
        <v>315</v>
      </c>
      <c r="B24" s="343" t="s">
        <v>914</v>
      </c>
      <c r="C24" s="518">
        <v>102</v>
      </c>
      <c r="D24" s="518">
        <v>0</v>
      </c>
      <c r="E24" s="521">
        <v>0</v>
      </c>
      <c r="F24" s="522">
        <v>0</v>
      </c>
      <c r="G24" s="524">
        <f t="shared" si="0"/>
        <v>102</v>
      </c>
      <c r="H24" s="8">
        <v>100</v>
      </c>
      <c r="I24" s="8">
        <v>2</v>
      </c>
      <c r="J24" s="8">
        <v>0</v>
      </c>
      <c r="K24" s="347">
        <v>0</v>
      </c>
      <c r="L24" s="8">
        <f t="shared" si="1"/>
        <v>102</v>
      </c>
      <c r="M24" s="8">
        <f t="shared" si="2"/>
        <v>0</v>
      </c>
      <c r="N24" s="962"/>
    </row>
    <row r="25" spans="1:14" ht="14.5">
      <c r="A25" s="342" t="s">
        <v>316</v>
      </c>
      <c r="B25" s="343" t="s">
        <v>915</v>
      </c>
      <c r="C25" s="518">
        <v>73</v>
      </c>
      <c r="D25" s="518">
        <v>0</v>
      </c>
      <c r="E25" s="521">
        <v>0</v>
      </c>
      <c r="F25" s="522">
        <v>0</v>
      </c>
      <c r="G25" s="524">
        <f t="shared" si="0"/>
        <v>73</v>
      </c>
      <c r="H25" s="8">
        <v>73</v>
      </c>
      <c r="I25" s="8">
        <v>0</v>
      </c>
      <c r="J25" s="8">
        <v>0</v>
      </c>
      <c r="K25" s="347">
        <v>0</v>
      </c>
      <c r="L25" s="8">
        <f t="shared" si="1"/>
        <v>73</v>
      </c>
      <c r="M25" s="8">
        <f t="shared" si="2"/>
        <v>0</v>
      </c>
      <c r="N25" s="962"/>
    </row>
    <row r="26" spans="1:14" ht="14.5">
      <c r="A26" s="342" t="s">
        <v>916</v>
      </c>
      <c r="B26" s="343" t="s">
        <v>917</v>
      </c>
      <c r="C26" s="518">
        <v>183</v>
      </c>
      <c r="D26" s="518">
        <v>0</v>
      </c>
      <c r="E26" s="521">
        <v>0</v>
      </c>
      <c r="F26" s="522">
        <v>0</v>
      </c>
      <c r="G26" s="524">
        <f t="shared" si="0"/>
        <v>183</v>
      </c>
      <c r="H26" s="8">
        <v>183</v>
      </c>
      <c r="I26" s="8">
        <v>0</v>
      </c>
      <c r="J26" s="8">
        <v>0</v>
      </c>
      <c r="K26" s="347">
        <v>0</v>
      </c>
      <c r="L26" s="8">
        <f t="shared" si="1"/>
        <v>183</v>
      </c>
      <c r="M26" s="8">
        <f t="shared" si="2"/>
        <v>0</v>
      </c>
      <c r="N26" s="962"/>
    </row>
    <row r="27" spans="1:14" ht="14.5">
      <c r="A27" s="342" t="s">
        <v>918</v>
      </c>
      <c r="B27" s="343" t="s">
        <v>919</v>
      </c>
      <c r="C27" s="518">
        <v>1</v>
      </c>
      <c r="D27" s="518">
        <v>1</v>
      </c>
      <c r="E27" s="521">
        <v>0</v>
      </c>
      <c r="F27" s="522">
        <v>0</v>
      </c>
      <c r="G27" s="524">
        <f t="shared" si="0"/>
        <v>2</v>
      </c>
      <c r="H27" s="8">
        <v>1</v>
      </c>
      <c r="I27" s="8">
        <v>1</v>
      </c>
      <c r="J27" s="8">
        <v>0</v>
      </c>
      <c r="K27" s="347">
        <v>0</v>
      </c>
      <c r="L27" s="8">
        <f t="shared" si="1"/>
        <v>2</v>
      </c>
      <c r="M27" s="8">
        <f t="shared" si="2"/>
        <v>0</v>
      </c>
      <c r="N27" s="962"/>
    </row>
    <row r="28" spans="1:14" ht="14.5">
      <c r="A28" s="342" t="s">
        <v>920</v>
      </c>
      <c r="B28" s="343" t="s">
        <v>921</v>
      </c>
      <c r="C28" s="518">
        <v>76</v>
      </c>
      <c r="D28" s="518">
        <v>0</v>
      </c>
      <c r="E28" s="521">
        <v>0</v>
      </c>
      <c r="F28" s="522">
        <v>0</v>
      </c>
      <c r="G28" s="524">
        <f t="shared" si="0"/>
        <v>76</v>
      </c>
      <c r="H28" s="8">
        <v>76</v>
      </c>
      <c r="I28" s="8">
        <v>0</v>
      </c>
      <c r="J28" s="8">
        <v>0</v>
      </c>
      <c r="K28" s="347">
        <v>0</v>
      </c>
      <c r="L28" s="8">
        <f t="shared" si="1"/>
        <v>76</v>
      </c>
      <c r="M28" s="8">
        <f t="shared" si="2"/>
        <v>0</v>
      </c>
      <c r="N28" s="962"/>
    </row>
    <row r="29" spans="1:14" ht="14.5">
      <c r="A29" s="342" t="s">
        <v>922</v>
      </c>
      <c r="B29" s="343" t="s">
        <v>923</v>
      </c>
      <c r="C29" s="518">
        <v>166</v>
      </c>
      <c r="D29" s="518">
        <v>0</v>
      </c>
      <c r="E29" s="521">
        <v>0</v>
      </c>
      <c r="F29" s="522">
        <v>0</v>
      </c>
      <c r="G29" s="524">
        <f t="shared" si="0"/>
        <v>166</v>
      </c>
      <c r="H29" s="8">
        <v>166</v>
      </c>
      <c r="I29" s="8">
        <v>0</v>
      </c>
      <c r="J29" s="8">
        <v>0</v>
      </c>
      <c r="K29" s="347">
        <v>0</v>
      </c>
      <c r="L29" s="8">
        <f t="shared" si="1"/>
        <v>166</v>
      </c>
      <c r="M29" s="8">
        <f t="shared" si="2"/>
        <v>0</v>
      </c>
      <c r="N29" s="962"/>
    </row>
    <row r="30" spans="1:14" ht="14.5">
      <c r="A30" s="342" t="s">
        <v>924</v>
      </c>
      <c r="B30" s="343" t="s">
        <v>925</v>
      </c>
      <c r="C30" s="518">
        <v>221</v>
      </c>
      <c r="D30" s="518">
        <v>0</v>
      </c>
      <c r="E30" s="521">
        <v>0</v>
      </c>
      <c r="F30" s="522">
        <v>0</v>
      </c>
      <c r="G30" s="524">
        <f t="shared" si="0"/>
        <v>221</v>
      </c>
      <c r="H30" s="8">
        <v>221</v>
      </c>
      <c r="I30" s="8">
        <v>0</v>
      </c>
      <c r="J30" s="8">
        <v>0</v>
      </c>
      <c r="K30" s="347">
        <v>0</v>
      </c>
      <c r="L30" s="8">
        <f t="shared" si="1"/>
        <v>221</v>
      </c>
      <c r="M30" s="8">
        <f t="shared" si="2"/>
        <v>0</v>
      </c>
      <c r="N30" s="962"/>
    </row>
    <row r="31" spans="1:14" ht="14.5">
      <c r="A31" s="342" t="s">
        <v>926</v>
      </c>
      <c r="B31" s="343" t="s">
        <v>927</v>
      </c>
      <c r="C31" s="518">
        <v>57</v>
      </c>
      <c r="D31" s="518">
        <v>0</v>
      </c>
      <c r="E31" s="521">
        <v>0</v>
      </c>
      <c r="F31" s="522">
        <v>0</v>
      </c>
      <c r="G31" s="524">
        <f t="shared" si="0"/>
        <v>57</v>
      </c>
      <c r="H31" s="8">
        <v>57</v>
      </c>
      <c r="I31" s="8">
        <v>0</v>
      </c>
      <c r="J31" s="8">
        <v>0</v>
      </c>
      <c r="K31" s="347">
        <v>0</v>
      </c>
      <c r="L31" s="8">
        <f t="shared" si="1"/>
        <v>57</v>
      </c>
      <c r="M31" s="8">
        <f t="shared" si="2"/>
        <v>0</v>
      </c>
      <c r="N31" s="962"/>
    </row>
    <row r="32" spans="1:14" ht="14.5">
      <c r="A32" s="342" t="s">
        <v>928</v>
      </c>
      <c r="B32" s="343" t="s">
        <v>929</v>
      </c>
      <c r="C32" s="518">
        <v>175</v>
      </c>
      <c r="D32" s="518">
        <v>1</v>
      </c>
      <c r="E32" s="521">
        <v>0</v>
      </c>
      <c r="F32" s="522">
        <v>0</v>
      </c>
      <c r="G32" s="524">
        <f t="shared" si="0"/>
        <v>176</v>
      </c>
      <c r="H32" s="8">
        <v>174</v>
      </c>
      <c r="I32" s="8">
        <v>1</v>
      </c>
      <c r="J32" s="8">
        <v>0</v>
      </c>
      <c r="K32" s="347">
        <v>0</v>
      </c>
      <c r="L32" s="8">
        <f t="shared" si="1"/>
        <v>175</v>
      </c>
      <c r="M32" s="8">
        <f t="shared" si="2"/>
        <v>1</v>
      </c>
      <c r="N32" s="962"/>
    </row>
    <row r="33" spans="1:14" ht="14.5">
      <c r="A33" s="342" t="s">
        <v>930</v>
      </c>
      <c r="B33" s="343" t="s">
        <v>931</v>
      </c>
      <c r="C33" s="518">
        <v>86</v>
      </c>
      <c r="D33" s="518">
        <v>0</v>
      </c>
      <c r="E33" s="521">
        <v>0</v>
      </c>
      <c r="F33" s="522">
        <v>0</v>
      </c>
      <c r="G33" s="524">
        <f t="shared" si="0"/>
        <v>86</v>
      </c>
      <c r="H33" s="8">
        <v>86</v>
      </c>
      <c r="I33" s="8">
        <v>0</v>
      </c>
      <c r="J33" s="8">
        <v>0</v>
      </c>
      <c r="K33" s="347">
        <v>0</v>
      </c>
      <c r="L33" s="8">
        <f t="shared" si="1"/>
        <v>86</v>
      </c>
      <c r="M33" s="8">
        <f t="shared" si="2"/>
        <v>0</v>
      </c>
      <c r="N33" s="962"/>
    </row>
    <row r="34" spans="1:14" ht="14.5">
      <c r="A34" s="342" t="s">
        <v>932</v>
      </c>
      <c r="B34" s="343" t="s">
        <v>933</v>
      </c>
      <c r="C34" s="518">
        <v>148</v>
      </c>
      <c r="D34" s="518">
        <v>0</v>
      </c>
      <c r="E34" s="521">
        <v>0</v>
      </c>
      <c r="F34" s="522">
        <v>0</v>
      </c>
      <c r="G34" s="524">
        <f t="shared" si="0"/>
        <v>148</v>
      </c>
      <c r="H34" s="8">
        <v>148</v>
      </c>
      <c r="I34" s="8">
        <v>0</v>
      </c>
      <c r="J34" s="8">
        <v>0</v>
      </c>
      <c r="K34" s="347">
        <v>0</v>
      </c>
      <c r="L34" s="8">
        <f t="shared" si="1"/>
        <v>148</v>
      </c>
      <c r="M34" s="8">
        <f t="shared" si="2"/>
        <v>0</v>
      </c>
      <c r="N34" s="962"/>
    </row>
    <row r="35" spans="1:14" ht="14.5">
      <c r="A35" s="342" t="s">
        <v>934</v>
      </c>
      <c r="B35" s="343" t="s">
        <v>935</v>
      </c>
      <c r="C35" s="518">
        <v>49</v>
      </c>
      <c r="D35" s="518">
        <v>0</v>
      </c>
      <c r="E35" s="521">
        <v>0</v>
      </c>
      <c r="F35" s="522">
        <v>0</v>
      </c>
      <c r="G35" s="524">
        <f t="shared" si="0"/>
        <v>49</v>
      </c>
      <c r="H35" s="8">
        <v>49</v>
      </c>
      <c r="I35" s="8">
        <v>0</v>
      </c>
      <c r="J35" s="8">
        <v>0</v>
      </c>
      <c r="K35" s="347">
        <v>0</v>
      </c>
      <c r="L35" s="8">
        <f t="shared" si="1"/>
        <v>49</v>
      </c>
      <c r="M35" s="8">
        <f t="shared" si="2"/>
        <v>0</v>
      </c>
      <c r="N35" s="962"/>
    </row>
    <row r="36" spans="1:14" ht="14.5">
      <c r="A36" s="342" t="s">
        <v>936</v>
      </c>
      <c r="B36" s="343" t="s">
        <v>937</v>
      </c>
      <c r="C36" s="518">
        <v>80</v>
      </c>
      <c r="D36" s="518">
        <v>0</v>
      </c>
      <c r="E36" s="521">
        <v>0</v>
      </c>
      <c r="F36" s="522">
        <v>0</v>
      </c>
      <c r="G36" s="524">
        <f t="shared" si="0"/>
        <v>80</v>
      </c>
      <c r="H36" s="8">
        <v>80</v>
      </c>
      <c r="I36" s="8">
        <v>0</v>
      </c>
      <c r="J36" s="8">
        <v>0</v>
      </c>
      <c r="K36" s="347">
        <v>0</v>
      </c>
      <c r="L36" s="8">
        <f t="shared" si="1"/>
        <v>80</v>
      </c>
      <c r="M36" s="8">
        <f t="shared" si="2"/>
        <v>0</v>
      </c>
      <c r="N36" s="962"/>
    </row>
    <row r="37" spans="1:14" ht="14.5">
      <c r="A37" s="342" t="s">
        <v>938</v>
      </c>
      <c r="B37" s="343" t="s">
        <v>939</v>
      </c>
      <c r="C37" s="518">
        <v>91</v>
      </c>
      <c r="D37" s="518">
        <v>0</v>
      </c>
      <c r="E37" s="521">
        <v>0</v>
      </c>
      <c r="F37" s="522">
        <v>0</v>
      </c>
      <c r="G37" s="524">
        <f t="shared" si="0"/>
        <v>91</v>
      </c>
      <c r="H37" s="8">
        <v>91</v>
      </c>
      <c r="I37" s="8">
        <v>0</v>
      </c>
      <c r="J37" s="8">
        <v>0</v>
      </c>
      <c r="K37" s="347">
        <v>0</v>
      </c>
      <c r="L37" s="8">
        <f t="shared" si="1"/>
        <v>91</v>
      </c>
      <c r="M37" s="8">
        <f t="shared" si="2"/>
        <v>0</v>
      </c>
      <c r="N37" s="962"/>
    </row>
    <row r="38" spans="1:14" ht="14.5">
      <c r="A38" s="342" t="s">
        <v>940</v>
      </c>
      <c r="B38" s="345" t="s">
        <v>941</v>
      </c>
      <c r="C38" s="518">
        <v>53</v>
      </c>
      <c r="D38" s="518">
        <v>0</v>
      </c>
      <c r="E38" s="521">
        <v>0</v>
      </c>
      <c r="F38" s="522">
        <v>0</v>
      </c>
      <c r="G38" s="524">
        <f t="shared" si="0"/>
        <v>53</v>
      </c>
      <c r="H38" s="8">
        <v>53</v>
      </c>
      <c r="I38" s="8">
        <v>0</v>
      </c>
      <c r="J38" s="8">
        <v>0</v>
      </c>
      <c r="K38" s="347">
        <v>0</v>
      </c>
      <c r="L38" s="8">
        <f t="shared" si="1"/>
        <v>53</v>
      </c>
      <c r="M38" s="8">
        <f t="shared" si="2"/>
        <v>0</v>
      </c>
      <c r="N38" s="962"/>
    </row>
    <row r="39" spans="1:14" ht="14.5">
      <c r="A39" s="342" t="s">
        <v>942</v>
      </c>
      <c r="B39" s="345" t="s">
        <v>943</v>
      </c>
      <c r="C39" s="518">
        <v>53</v>
      </c>
      <c r="D39" s="518">
        <v>0</v>
      </c>
      <c r="E39" s="521">
        <v>0</v>
      </c>
      <c r="F39" s="522">
        <v>0</v>
      </c>
      <c r="G39" s="524">
        <f t="shared" si="0"/>
        <v>53</v>
      </c>
      <c r="H39" s="8">
        <v>53</v>
      </c>
      <c r="I39" s="8">
        <v>0</v>
      </c>
      <c r="J39" s="8">
        <v>0</v>
      </c>
      <c r="K39" s="347">
        <v>0</v>
      </c>
      <c r="L39" s="8">
        <f t="shared" si="1"/>
        <v>53</v>
      </c>
      <c r="M39" s="8">
        <f t="shared" si="2"/>
        <v>0</v>
      </c>
      <c r="N39" s="962"/>
    </row>
    <row r="40" spans="1:14" ht="14.5">
      <c r="A40" s="342" t="s">
        <v>944</v>
      </c>
      <c r="B40" s="345" t="s">
        <v>945</v>
      </c>
      <c r="C40" s="518">
        <v>66</v>
      </c>
      <c r="D40" s="518">
        <v>0</v>
      </c>
      <c r="E40" s="521">
        <v>0</v>
      </c>
      <c r="F40" s="522">
        <v>0</v>
      </c>
      <c r="G40" s="524">
        <f t="shared" si="0"/>
        <v>66</v>
      </c>
      <c r="H40" s="8">
        <v>66</v>
      </c>
      <c r="I40" s="8">
        <v>0</v>
      </c>
      <c r="J40" s="8">
        <v>0</v>
      </c>
      <c r="K40" s="347">
        <v>0</v>
      </c>
      <c r="L40" s="8">
        <f t="shared" si="1"/>
        <v>66</v>
      </c>
      <c r="M40" s="8">
        <f t="shared" si="2"/>
        <v>0</v>
      </c>
      <c r="N40" s="962"/>
    </row>
    <row r="41" spans="1:14" ht="14.5">
      <c r="A41" s="342" t="s">
        <v>946</v>
      </c>
      <c r="B41" s="345" t="s">
        <v>947</v>
      </c>
      <c r="C41" s="518">
        <v>30</v>
      </c>
      <c r="D41" s="518">
        <v>0</v>
      </c>
      <c r="E41" s="521">
        <v>0</v>
      </c>
      <c r="F41" s="522">
        <v>0</v>
      </c>
      <c r="G41" s="524">
        <f t="shared" si="0"/>
        <v>30</v>
      </c>
      <c r="H41" s="8">
        <v>30</v>
      </c>
      <c r="I41" s="8">
        <v>0</v>
      </c>
      <c r="J41" s="8">
        <v>0</v>
      </c>
      <c r="K41" s="347">
        <v>0</v>
      </c>
      <c r="L41" s="8">
        <f t="shared" si="1"/>
        <v>30</v>
      </c>
      <c r="M41" s="8">
        <f t="shared" si="2"/>
        <v>0</v>
      </c>
      <c r="N41" s="962"/>
    </row>
    <row r="42" spans="1:14" ht="25">
      <c r="A42" s="342" t="s">
        <v>948</v>
      </c>
      <c r="B42" s="345" t="s">
        <v>949</v>
      </c>
      <c r="C42" s="518">
        <v>39</v>
      </c>
      <c r="D42" s="518">
        <v>0</v>
      </c>
      <c r="E42" s="521">
        <v>0</v>
      </c>
      <c r="F42" s="522">
        <v>0</v>
      </c>
      <c r="G42" s="524">
        <f t="shared" si="0"/>
        <v>39</v>
      </c>
      <c r="H42" s="8">
        <v>39</v>
      </c>
      <c r="I42" s="8">
        <v>0</v>
      </c>
      <c r="J42" s="8">
        <v>0</v>
      </c>
      <c r="K42" s="347">
        <v>0</v>
      </c>
      <c r="L42" s="8">
        <f t="shared" si="1"/>
        <v>39</v>
      </c>
      <c r="M42" s="8">
        <f t="shared" si="2"/>
        <v>0</v>
      </c>
      <c r="N42" s="962"/>
    </row>
    <row r="43" spans="1:14" ht="25">
      <c r="A43" s="342" t="s">
        <v>950</v>
      </c>
      <c r="B43" s="345" t="s">
        <v>951</v>
      </c>
      <c r="C43" s="518">
        <v>1</v>
      </c>
      <c r="D43" s="518">
        <v>0</v>
      </c>
      <c r="E43" s="521">
        <v>0</v>
      </c>
      <c r="F43" s="522">
        <v>0</v>
      </c>
      <c r="G43" s="524">
        <f t="shared" si="0"/>
        <v>1</v>
      </c>
      <c r="H43" s="8">
        <v>1</v>
      </c>
      <c r="I43" s="8">
        <v>0</v>
      </c>
      <c r="J43" s="8">
        <v>0</v>
      </c>
      <c r="K43" s="347">
        <v>0</v>
      </c>
      <c r="L43" s="8">
        <f t="shared" si="1"/>
        <v>1</v>
      </c>
      <c r="M43" s="8">
        <f t="shared" si="2"/>
        <v>0</v>
      </c>
      <c r="N43" s="962"/>
    </row>
    <row r="44" spans="1:14" ht="13">
      <c r="A44" s="337" t="s">
        <v>18</v>
      </c>
      <c r="B44" s="9"/>
      <c r="C44" s="660">
        <f>SUM(C11:C43)</f>
        <v>3429</v>
      </c>
      <c r="D44" s="660">
        <f t="shared" ref="D44:M44" si="3">SUM(D11:D43)</f>
        <v>14</v>
      </c>
      <c r="E44" s="660">
        <f t="shared" si="3"/>
        <v>0</v>
      </c>
      <c r="F44" s="660">
        <f t="shared" si="3"/>
        <v>0</v>
      </c>
      <c r="G44" s="660">
        <f t="shared" si="3"/>
        <v>3443</v>
      </c>
      <c r="H44" s="660">
        <f t="shared" si="3"/>
        <v>3424</v>
      </c>
      <c r="I44" s="660">
        <f t="shared" si="3"/>
        <v>16</v>
      </c>
      <c r="J44" s="660">
        <f t="shared" si="3"/>
        <v>0</v>
      </c>
      <c r="K44" s="660">
        <f t="shared" si="3"/>
        <v>0</v>
      </c>
      <c r="L44" s="660">
        <f t="shared" si="3"/>
        <v>3440</v>
      </c>
      <c r="M44" s="660">
        <f t="shared" si="3"/>
        <v>3</v>
      </c>
      <c r="N44" s="963"/>
    </row>
    <row r="45" spans="1:14" ht="13">
      <c r="A45" s="11"/>
      <c r="B45" s="12"/>
      <c r="C45" s="12"/>
      <c r="D45" s="12"/>
      <c r="E45" s="523"/>
      <c r="F45" s="523"/>
      <c r="G45" s="12"/>
      <c r="H45" s="12"/>
      <c r="I45" s="12"/>
      <c r="J45" s="12"/>
      <c r="K45" s="12"/>
      <c r="L45" s="12"/>
      <c r="M45" s="12"/>
      <c r="N45" s="12"/>
    </row>
    <row r="46" spans="1:14">
      <c r="A46" s="10" t="s">
        <v>8</v>
      </c>
    </row>
    <row r="47" spans="1:14">
      <c r="A47" t="s">
        <v>9</v>
      </c>
    </row>
    <row r="48" spans="1:14" ht="13">
      <c r="A48" t="s">
        <v>10</v>
      </c>
      <c r="L48" s="11" t="s">
        <v>11</v>
      </c>
      <c r="M48" s="11"/>
      <c r="N48" s="11" t="s">
        <v>11</v>
      </c>
    </row>
    <row r="49" spans="1:14" ht="13">
      <c r="A49" s="338" t="s">
        <v>425</v>
      </c>
      <c r="J49" s="11"/>
      <c r="K49" s="11"/>
      <c r="L49" s="11"/>
    </row>
    <row r="50" spans="1:14">
      <c r="C50" s="338" t="s">
        <v>426</v>
      </c>
      <c r="E50" s="523"/>
      <c r="F50" s="523"/>
      <c r="G50" s="12"/>
      <c r="H50" s="12"/>
      <c r="I50" s="12"/>
      <c r="J50" s="12"/>
      <c r="K50" s="12"/>
      <c r="L50" s="12"/>
      <c r="M50" s="12"/>
    </row>
    <row r="51" spans="1:14">
      <c r="E51" s="523"/>
      <c r="F51" s="523"/>
      <c r="G51" s="12"/>
      <c r="H51" s="12"/>
      <c r="I51" s="12"/>
      <c r="J51" s="12"/>
      <c r="K51" s="12"/>
      <c r="L51" s="12"/>
      <c r="M51" s="12"/>
      <c r="N51" s="12"/>
    </row>
    <row r="52" spans="1:14">
      <c r="E52" s="523"/>
      <c r="F52" s="523"/>
      <c r="G52" s="12"/>
      <c r="H52" s="12"/>
      <c r="I52" s="12"/>
      <c r="J52" s="12"/>
      <c r="K52" s="12"/>
      <c r="L52" s="12"/>
      <c r="M52" s="12"/>
      <c r="N52" s="12"/>
    </row>
    <row r="53" spans="1:14" s="274" customFormat="1" ht="15.75" customHeight="1">
      <c r="A53" s="197"/>
      <c r="B53" s="197"/>
      <c r="C53"/>
      <c r="D53"/>
      <c r="E53" s="519"/>
      <c r="F53" s="519"/>
      <c r="G53"/>
      <c r="H53"/>
      <c r="I53" s="402"/>
      <c r="J53" s="402"/>
      <c r="K53"/>
      <c r="L53" s="471" t="s">
        <v>13</v>
      </c>
      <c r="M53" s="402"/>
      <c r="N53" s="402"/>
    </row>
    <row r="54" spans="1:14" s="274" customFormat="1" ht="15.75" customHeight="1">
      <c r="A54" s="197" t="s">
        <v>12</v>
      </c>
      <c r="B54"/>
      <c r="C54" s="399"/>
      <c r="D54" s="826" t="s">
        <v>13</v>
      </c>
      <c r="E54" s="826"/>
      <c r="F54" s="512"/>
      <c r="G54"/>
      <c r="H54"/>
      <c r="I54" s="402"/>
      <c r="J54" s="402"/>
      <c r="K54" s="341" t="s">
        <v>14</v>
      </c>
      <c r="L54" s="341"/>
      <c r="M54" s="402"/>
      <c r="N54" s="402"/>
    </row>
    <row r="55" spans="1:14" s="274" customFormat="1" ht="15.75" customHeight="1">
      <c r="A55" s="197"/>
      <c r="B55" s="197"/>
      <c r="C55" s="827" t="s">
        <v>898</v>
      </c>
      <c r="D55" s="827"/>
      <c r="E55" s="827"/>
      <c r="F55" s="827"/>
      <c r="G55"/>
      <c r="H55"/>
      <c r="I55"/>
      <c r="J55"/>
      <c r="K55" s="341" t="s">
        <v>953</v>
      </c>
      <c r="L55" s="341"/>
      <c r="M55" s="31"/>
      <c r="N55" s="31"/>
    </row>
    <row r="56" spans="1:14" s="274" customFormat="1" ht="13">
      <c r="A56"/>
      <c r="B56"/>
      <c r="C56"/>
      <c r="D56"/>
      <c r="E56" s="519"/>
      <c r="F56" s="519"/>
      <c r="G56"/>
      <c r="H56"/>
      <c r="I56" s="478"/>
      <c r="J56" s="478"/>
      <c r="K56" s="201" t="s">
        <v>84</v>
      </c>
      <c r="L56" s="401"/>
      <c r="M56" s="478"/>
      <c r="N56"/>
    </row>
    <row r="57" spans="1:14">
      <c r="A57" s="958"/>
      <c r="B57" s="958"/>
      <c r="C57" s="958"/>
      <c r="D57" s="958"/>
      <c r="E57" s="958"/>
      <c r="F57" s="958"/>
      <c r="G57" s="958"/>
      <c r="H57" s="958"/>
      <c r="I57" s="958"/>
      <c r="J57" s="958"/>
      <c r="K57" s="958"/>
      <c r="L57" s="958"/>
      <c r="M57" s="958"/>
      <c r="N57" s="958"/>
    </row>
  </sheetData>
  <mergeCells count="16">
    <mergeCell ref="A57:N57"/>
    <mergeCell ref="M8:M9"/>
    <mergeCell ref="N8:N9"/>
    <mergeCell ref="A8:A9"/>
    <mergeCell ref="B8:B9"/>
    <mergeCell ref="C8:G8"/>
    <mergeCell ref="H8:L8"/>
    <mergeCell ref="D54:E54"/>
    <mergeCell ref="C55:F55"/>
    <mergeCell ref="N11:N44"/>
    <mergeCell ref="D1:J1"/>
    <mergeCell ref="A2:N2"/>
    <mergeCell ref="A3:N3"/>
    <mergeCell ref="A5:N5"/>
    <mergeCell ref="L7:N7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58"/>
  <sheetViews>
    <sheetView topLeftCell="A25" zoomScale="85" zoomScaleNormal="85" zoomScaleSheetLayoutView="80" workbookViewId="0">
      <selection activeCell="K47" sqref="K47"/>
    </sheetView>
  </sheetViews>
  <sheetFormatPr defaultRowHeight="12.5"/>
  <cols>
    <col min="2" max="2" width="15.453125" bestFit="1" customWidth="1"/>
    <col min="3" max="3" width="11.453125" customWidth="1"/>
    <col min="5" max="5" width="9.54296875" customWidth="1"/>
    <col min="6" max="6" width="9.81640625" customWidth="1"/>
    <col min="7" max="7" width="8.81640625" customWidth="1"/>
    <col min="8" max="8" width="10.54296875" customWidth="1"/>
    <col min="9" max="9" width="9.81640625" customWidth="1"/>
    <col min="11" max="11" width="11.81640625" customWidth="1"/>
    <col min="12" max="12" width="9.453125" customWidth="1"/>
    <col min="13" max="13" width="12" customWidth="1"/>
    <col min="14" max="14" width="14.1796875" customWidth="1"/>
    <col min="16" max="16" width="0" hidden="1" customWidth="1"/>
  </cols>
  <sheetData>
    <row r="1" spans="1:18" ht="12.75" customHeight="1">
      <c r="D1" s="863"/>
      <c r="E1" s="863"/>
      <c r="F1" s="863"/>
      <c r="G1" s="863"/>
      <c r="H1" s="863"/>
      <c r="I1" s="863"/>
      <c r="J1" s="863"/>
      <c r="M1" s="98" t="s">
        <v>249</v>
      </c>
    </row>
    <row r="2" spans="1:18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</row>
    <row r="3" spans="1:18" ht="20">
      <c r="A3" s="860" t="s">
        <v>743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</row>
    <row r="4" spans="1:18" ht="11.25" customHeight="1"/>
    <row r="5" spans="1:18" ht="15.5">
      <c r="A5" s="861" t="s">
        <v>798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</row>
    <row r="7" spans="1:18" ht="13">
      <c r="A7" s="862" t="s">
        <v>899</v>
      </c>
      <c r="B7" s="862"/>
      <c r="L7" s="954" t="s">
        <v>832</v>
      </c>
      <c r="M7" s="954"/>
      <c r="N7" s="954"/>
      <c r="O7" s="105"/>
    </row>
    <row r="8" spans="1:18" ht="15.75" customHeight="1">
      <c r="A8" s="955" t="s">
        <v>2</v>
      </c>
      <c r="B8" s="955" t="s">
        <v>3</v>
      </c>
      <c r="C8" s="833" t="s">
        <v>4</v>
      </c>
      <c r="D8" s="833"/>
      <c r="E8" s="833"/>
      <c r="F8" s="831"/>
      <c r="G8" s="831"/>
      <c r="H8" s="833" t="s">
        <v>102</v>
      </c>
      <c r="I8" s="833"/>
      <c r="J8" s="833"/>
      <c r="K8" s="833"/>
      <c r="L8" s="833"/>
      <c r="M8" s="955" t="s">
        <v>132</v>
      </c>
      <c r="N8" s="856" t="s">
        <v>133</v>
      </c>
    </row>
    <row r="9" spans="1:18" ht="39">
      <c r="A9" s="956"/>
      <c r="B9" s="956"/>
      <c r="C9" s="5" t="s">
        <v>5</v>
      </c>
      <c r="D9" s="5" t="s">
        <v>6</v>
      </c>
      <c r="E9" s="5" t="s">
        <v>354</v>
      </c>
      <c r="F9" s="5" t="s">
        <v>100</v>
      </c>
      <c r="G9" s="5" t="s">
        <v>115</v>
      </c>
      <c r="H9" s="5" t="s">
        <v>5</v>
      </c>
      <c r="I9" s="5" t="s">
        <v>6</v>
      </c>
      <c r="J9" s="5" t="s">
        <v>354</v>
      </c>
      <c r="K9" s="7" t="s">
        <v>100</v>
      </c>
      <c r="L9" s="7" t="s">
        <v>116</v>
      </c>
      <c r="M9" s="956"/>
      <c r="N9" s="856"/>
      <c r="R9" s="12"/>
    </row>
    <row r="10" spans="1:18" s="14" customFormat="1" ht="13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04">
        <v>12</v>
      </c>
      <c r="M10" s="104">
        <v>13</v>
      </c>
      <c r="N10" s="3">
        <v>14</v>
      </c>
    </row>
    <row r="11" spans="1:18" ht="14.5">
      <c r="A11" s="342" t="s">
        <v>257</v>
      </c>
      <c r="B11" s="343" t="s">
        <v>901</v>
      </c>
      <c r="C11" s="518">
        <v>262</v>
      </c>
      <c r="D11" s="518">
        <v>86</v>
      </c>
      <c r="E11" s="521">
        <v>4</v>
      </c>
      <c r="F11" s="522">
        <v>0</v>
      </c>
      <c r="G11" s="524">
        <f>SUM(C11:F11)</f>
        <v>352</v>
      </c>
      <c r="H11" s="8">
        <v>261</v>
      </c>
      <c r="I11" s="8">
        <v>85</v>
      </c>
      <c r="J11" s="8">
        <v>4</v>
      </c>
      <c r="K11" s="347">
        <v>0</v>
      </c>
      <c r="L11" s="8">
        <f>SUM(H11:K11)</f>
        <v>350</v>
      </c>
      <c r="M11" s="8">
        <f>G11-L11</f>
        <v>2</v>
      </c>
      <c r="N11" s="949" t="s">
        <v>1023</v>
      </c>
      <c r="P11">
        <f>H11+I11+'AT3B_cvrg(Insti)_UPY '!L11</f>
        <v>500</v>
      </c>
    </row>
    <row r="12" spans="1:18" ht="14.5">
      <c r="A12" s="342" t="s">
        <v>258</v>
      </c>
      <c r="B12" s="343" t="s">
        <v>902</v>
      </c>
      <c r="C12" s="518">
        <v>352</v>
      </c>
      <c r="D12" s="518">
        <v>260</v>
      </c>
      <c r="E12" s="521">
        <v>10</v>
      </c>
      <c r="F12" s="522">
        <v>0</v>
      </c>
      <c r="G12" s="524">
        <f t="shared" ref="G12:G43" si="0">SUM(C12:F12)</f>
        <v>622</v>
      </c>
      <c r="H12" s="8">
        <v>352</v>
      </c>
      <c r="I12" s="8">
        <v>260</v>
      </c>
      <c r="J12" s="8">
        <v>10</v>
      </c>
      <c r="K12" s="347">
        <v>0</v>
      </c>
      <c r="L12" s="8">
        <f t="shared" ref="L12:L43" si="1">SUM(H12:K12)</f>
        <v>622</v>
      </c>
      <c r="M12" s="8">
        <f t="shared" ref="M12:M43" si="2">G12-L12</f>
        <v>0</v>
      </c>
      <c r="N12" s="950"/>
      <c r="P12">
        <f>H12+I12+'AT3B_cvrg(Insti)_UPY '!L12</f>
        <v>814</v>
      </c>
    </row>
    <row r="13" spans="1:18" ht="14.5">
      <c r="A13" s="342" t="s">
        <v>259</v>
      </c>
      <c r="B13" s="343" t="s">
        <v>903</v>
      </c>
      <c r="C13" s="518">
        <v>120</v>
      </c>
      <c r="D13" s="518">
        <v>148</v>
      </c>
      <c r="E13" s="521">
        <v>3</v>
      </c>
      <c r="F13" s="522">
        <v>0</v>
      </c>
      <c r="G13" s="524">
        <f t="shared" si="0"/>
        <v>271</v>
      </c>
      <c r="H13" s="8">
        <v>120</v>
      </c>
      <c r="I13" s="8">
        <v>148</v>
      </c>
      <c r="J13" s="8">
        <v>3</v>
      </c>
      <c r="K13" s="347">
        <v>0</v>
      </c>
      <c r="L13" s="8">
        <f t="shared" si="1"/>
        <v>271</v>
      </c>
      <c r="M13" s="8">
        <f t="shared" si="2"/>
        <v>0</v>
      </c>
      <c r="N13" s="950"/>
      <c r="P13">
        <f>H13+I13+'AT3B_cvrg(Insti)_UPY '!L13</f>
        <v>374</v>
      </c>
    </row>
    <row r="14" spans="1:18" ht="14.5">
      <c r="A14" s="342" t="s">
        <v>260</v>
      </c>
      <c r="B14" s="343" t="s">
        <v>904</v>
      </c>
      <c r="C14" s="518">
        <v>255</v>
      </c>
      <c r="D14" s="518">
        <v>128</v>
      </c>
      <c r="E14" s="521">
        <v>5</v>
      </c>
      <c r="F14" s="522">
        <v>0</v>
      </c>
      <c r="G14" s="524">
        <f t="shared" si="0"/>
        <v>388</v>
      </c>
      <c r="H14" s="8">
        <v>255</v>
      </c>
      <c r="I14" s="8">
        <v>127</v>
      </c>
      <c r="J14" s="8">
        <v>5</v>
      </c>
      <c r="K14" s="347">
        <v>0</v>
      </c>
      <c r="L14" s="8">
        <f t="shared" si="1"/>
        <v>387</v>
      </c>
      <c r="M14" s="8">
        <f t="shared" si="2"/>
        <v>1</v>
      </c>
      <c r="N14" s="950"/>
      <c r="P14">
        <f>H14+I14+'AT3B_cvrg(Insti)_UPY '!L14</f>
        <v>540</v>
      </c>
    </row>
    <row r="15" spans="1:18" ht="14.5">
      <c r="A15" s="342" t="s">
        <v>261</v>
      </c>
      <c r="B15" s="343" t="s">
        <v>905</v>
      </c>
      <c r="C15" s="518">
        <v>70</v>
      </c>
      <c r="D15" s="518">
        <v>45</v>
      </c>
      <c r="E15" s="521">
        <v>4</v>
      </c>
      <c r="F15" s="522">
        <v>0</v>
      </c>
      <c r="G15" s="524">
        <f t="shared" si="0"/>
        <v>119</v>
      </c>
      <c r="H15" s="8">
        <v>70</v>
      </c>
      <c r="I15" s="8">
        <v>45</v>
      </c>
      <c r="J15" s="8">
        <v>4</v>
      </c>
      <c r="K15" s="347">
        <v>0</v>
      </c>
      <c r="L15" s="8">
        <f t="shared" si="1"/>
        <v>119</v>
      </c>
      <c r="M15" s="8">
        <f t="shared" si="2"/>
        <v>0</v>
      </c>
      <c r="N15" s="950"/>
      <c r="P15">
        <f>H15+I15+'AT3B_cvrg(Insti)_UPY '!L15</f>
        <v>178</v>
      </c>
    </row>
    <row r="16" spans="1:18" ht="14.5">
      <c r="A16" s="342" t="s">
        <v>262</v>
      </c>
      <c r="B16" s="343" t="s">
        <v>906</v>
      </c>
      <c r="C16" s="518">
        <v>156</v>
      </c>
      <c r="D16" s="518">
        <v>99</v>
      </c>
      <c r="E16" s="521">
        <v>7</v>
      </c>
      <c r="F16" s="522">
        <v>0</v>
      </c>
      <c r="G16" s="524">
        <f t="shared" si="0"/>
        <v>262</v>
      </c>
      <c r="H16" s="8">
        <v>152</v>
      </c>
      <c r="I16" s="8">
        <v>98</v>
      </c>
      <c r="J16" s="8">
        <v>7</v>
      </c>
      <c r="K16" s="347">
        <v>0</v>
      </c>
      <c r="L16" s="8">
        <f t="shared" si="1"/>
        <v>257</v>
      </c>
      <c r="M16" s="8">
        <f t="shared" si="2"/>
        <v>5</v>
      </c>
      <c r="N16" s="950"/>
      <c r="P16">
        <f>H16+I16+'AT3B_cvrg(Insti)_UPY '!L16</f>
        <v>308</v>
      </c>
    </row>
    <row r="17" spans="1:16" ht="14.5">
      <c r="A17" s="342" t="s">
        <v>263</v>
      </c>
      <c r="B17" s="343" t="s">
        <v>907</v>
      </c>
      <c r="C17" s="518">
        <v>201</v>
      </c>
      <c r="D17" s="518">
        <v>250</v>
      </c>
      <c r="E17" s="521">
        <v>4</v>
      </c>
      <c r="F17" s="522">
        <v>0</v>
      </c>
      <c r="G17" s="524">
        <f t="shared" si="0"/>
        <v>455</v>
      </c>
      <c r="H17" s="8">
        <v>201</v>
      </c>
      <c r="I17" s="8">
        <v>244</v>
      </c>
      <c r="J17" s="8">
        <v>4</v>
      </c>
      <c r="K17" s="347">
        <v>0</v>
      </c>
      <c r="L17" s="8">
        <f t="shared" si="1"/>
        <v>449</v>
      </c>
      <c r="M17" s="8">
        <f t="shared" si="2"/>
        <v>6</v>
      </c>
      <c r="N17" s="950"/>
      <c r="P17">
        <f>H17+I17+'AT3B_cvrg(Insti)_UPY '!L17</f>
        <v>512</v>
      </c>
    </row>
    <row r="18" spans="1:16" ht="14.5">
      <c r="A18" s="342" t="s">
        <v>264</v>
      </c>
      <c r="B18" s="343" t="s">
        <v>908</v>
      </c>
      <c r="C18" s="518">
        <v>218</v>
      </c>
      <c r="D18" s="518">
        <v>416</v>
      </c>
      <c r="E18" s="521">
        <v>14</v>
      </c>
      <c r="F18" s="522">
        <v>0</v>
      </c>
      <c r="G18" s="524">
        <f t="shared" si="0"/>
        <v>648</v>
      </c>
      <c r="H18" s="8">
        <v>218</v>
      </c>
      <c r="I18" s="8">
        <v>416</v>
      </c>
      <c r="J18" s="8">
        <v>14</v>
      </c>
      <c r="K18" s="347">
        <v>0</v>
      </c>
      <c r="L18" s="8">
        <f t="shared" si="1"/>
        <v>648</v>
      </c>
      <c r="M18" s="8">
        <f t="shared" si="2"/>
        <v>0</v>
      </c>
      <c r="N18" s="950"/>
      <c r="P18">
        <f>H18+I18+'AT3B_cvrg(Insti)_UPY '!L18</f>
        <v>868</v>
      </c>
    </row>
    <row r="19" spans="1:16" ht="14.5">
      <c r="A19" s="342" t="s">
        <v>283</v>
      </c>
      <c r="B19" s="343" t="s">
        <v>909</v>
      </c>
      <c r="C19" s="518">
        <v>144</v>
      </c>
      <c r="D19" s="518">
        <v>71</v>
      </c>
      <c r="E19" s="521">
        <v>5</v>
      </c>
      <c r="F19" s="522">
        <v>0</v>
      </c>
      <c r="G19" s="524">
        <f t="shared" si="0"/>
        <v>220</v>
      </c>
      <c r="H19" s="8">
        <v>143</v>
      </c>
      <c r="I19" s="8">
        <v>71</v>
      </c>
      <c r="J19" s="8">
        <v>5</v>
      </c>
      <c r="K19" s="347">
        <v>0</v>
      </c>
      <c r="L19" s="8">
        <f t="shared" si="1"/>
        <v>219</v>
      </c>
      <c r="M19" s="8">
        <f t="shared" si="2"/>
        <v>1</v>
      </c>
      <c r="N19" s="950"/>
      <c r="P19">
        <f>H19+I19+'AT3B_cvrg(Insti)_UPY '!L19</f>
        <v>397</v>
      </c>
    </row>
    <row r="20" spans="1:16" ht="14.5">
      <c r="A20" s="342" t="s">
        <v>284</v>
      </c>
      <c r="B20" s="343" t="s">
        <v>910</v>
      </c>
      <c r="C20" s="518">
        <v>179</v>
      </c>
      <c r="D20" s="518">
        <v>7</v>
      </c>
      <c r="E20" s="521">
        <v>5</v>
      </c>
      <c r="F20" s="522">
        <v>0</v>
      </c>
      <c r="G20" s="524">
        <f t="shared" si="0"/>
        <v>191</v>
      </c>
      <c r="H20" s="8">
        <v>179</v>
      </c>
      <c r="I20" s="8">
        <v>7</v>
      </c>
      <c r="J20" s="8">
        <v>5</v>
      </c>
      <c r="K20" s="347">
        <v>0</v>
      </c>
      <c r="L20" s="8">
        <f t="shared" si="1"/>
        <v>191</v>
      </c>
      <c r="M20" s="8">
        <f t="shared" si="2"/>
        <v>0</v>
      </c>
      <c r="N20" s="950"/>
      <c r="P20">
        <f>H20+I20+'AT3B_cvrg(Insti)_UPY '!L20</f>
        <v>193</v>
      </c>
    </row>
    <row r="21" spans="1:16" ht="14.5">
      <c r="A21" s="342" t="s">
        <v>285</v>
      </c>
      <c r="B21" s="343" t="s">
        <v>911</v>
      </c>
      <c r="C21" s="518">
        <v>159</v>
      </c>
      <c r="D21" s="518">
        <v>190</v>
      </c>
      <c r="E21" s="521">
        <v>6</v>
      </c>
      <c r="F21" s="522">
        <v>0</v>
      </c>
      <c r="G21" s="524">
        <f t="shared" si="0"/>
        <v>355</v>
      </c>
      <c r="H21" s="8">
        <v>159</v>
      </c>
      <c r="I21" s="8">
        <v>187</v>
      </c>
      <c r="J21" s="8">
        <v>6</v>
      </c>
      <c r="K21" s="347">
        <v>0</v>
      </c>
      <c r="L21" s="8">
        <f t="shared" si="1"/>
        <v>352</v>
      </c>
      <c r="M21" s="8">
        <f t="shared" si="2"/>
        <v>3</v>
      </c>
      <c r="N21" s="950"/>
      <c r="P21">
        <f>H21+I21+'AT3B_cvrg(Insti)_UPY '!L21</f>
        <v>501</v>
      </c>
    </row>
    <row r="22" spans="1:16" ht="14.5">
      <c r="A22" s="342" t="s">
        <v>313</v>
      </c>
      <c r="B22" s="343" t="s">
        <v>912</v>
      </c>
      <c r="C22" s="518">
        <v>168</v>
      </c>
      <c r="D22" s="518">
        <v>129</v>
      </c>
      <c r="E22" s="521">
        <v>2</v>
      </c>
      <c r="F22" s="522">
        <v>0</v>
      </c>
      <c r="G22" s="524">
        <f t="shared" si="0"/>
        <v>299</v>
      </c>
      <c r="H22" s="8">
        <v>167</v>
      </c>
      <c r="I22" s="8">
        <v>129</v>
      </c>
      <c r="J22" s="8">
        <v>2</v>
      </c>
      <c r="K22" s="347">
        <v>0</v>
      </c>
      <c r="L22" s="8">
        <f t="shared" si="1"/>
        <v>298</v>
      </c>
      <c r="M22" s="8">
        <f t="shared" si="2"/>
        <v>1</v>
      </c>
      <c r="N22" s="950"/>
      <c r="P22">
        <f>H22+I22+'AT3B_cvrg(Insti)_UPY '!L22</f>
        <v>467</v>
      </c>
    </row>
    <row r="23" spans="1:16" ht="14.5">
      <c r="A23" s="342" t="s">
        <v>314</v>
      </c>
      <c r="B23" s="343" t="s">
        <v>913</v>
      </c>
      <c r="C23" s="518">
        <v>210</v>
      </c>
      <c r="D23" s="518">
        <v>213</v>
      </c>
      <c r="E23" s="521">
        <v>3</v>
      </c>
      <c r="F23" s="522">
        <v>0</v>
      </c>
      <c r="G23" s="524">
        <f t="shared" si="0"/>
        <v>426</v>
      </c>
      <c r="H23" s="8">
        <v>206</v>
      </c>
      <c r="I23" s="8">
        <v>213</v>
      </c>
      <c r="J23" s="8">
        <v>3</v>
      </c>
      <c r="K23" s="347">
        <v>0</v>
      </c>
      <c r="L23" s="8">
        <f t="shared" si="1"/>
        <v>422</v>
      </c>
      <c r="M23" s="8">
        <f t="shared" si="2"/>
        <v>4</v>
      </c>
      <c r="N23" s="950"/>
      <c r="P23">
        <f>H23+I23+'AT3B_cvrg(Insti)_UPY '!L23</f>
        <v>550</v>
      </c>
    </row>
    <row r="24" spans="1:16" ht="14.5">
      <c r="A24" s="342" t="s">
        <v>315</v>
      </c>
      <c r="B24" s="343" t="s">
        <v>914</v>
      </c>
      <c r="C24" s="518">
        <v>203</v>
      </c>
      <c r="D24" s="518">
        <v>87</v>
      </c>
      <c r="E24" s="521">
        <v>2</v>
      </c>
      <c r="F24" s="522">
        <v>0</v>
      </c>
      <c r="G24" s="524">
        <f t="shared" si="0"/>
        <v>292</v>
      </c>
      <c r="H24" s="8">
        <v>198</v>
      </c>
      <c r="I24" s="8">
        <v>81</v>
      </c>
      <c r="J24" s="8">
        <v>2</v>
      </c>
      <c r="K24" s="347">
        <v>0</v>
      </c>
      <c r="L24" s="8">
        <f t="shared" si="1"/>
        <v>281</v>
      </c>
      <c r="M24" s="8">
        <f t="shared" si="2"/>
        <v>11</v>
      </c>
      <c r="N24" s="950"/>
      <c r="P24">
        <f>H24+I24+'AT3B_cvrg(Insti)_UPY '!L24</f>
        <v>381</v>
      </c>
    </row>
    <row r="25" spans="1:16" ht="14.5">
      <c r="A25" s="342" t="s">
        <v>316</v>
      </c>
      <c r="B25" s="343" t="s">
        <v>915</v>
      </c>
      <c r="C25" s="518">
        <v>106</v>
      </c>
      <c r="D25" s="518">
        <v>41</v>
      </c>
      <c r="E25" s="521">
        <v>4</v>
      </c>
      <c r="F25" s="522">
        <v>0</v>
      </c>
      <c r="G25" s="524">
        <f t="shared" si="0"/>
        <v>151</v>
      </c>
      <c r="H25" s="8">
        <v>105</v>
      </c>
      <c r="I25" s="8">
        <v>40</v>
      </c>
      <c r="J25" s="8">
        <v>4</v>
      </c>
      <c r="K25" s="347">
        <v>0</v>
      </c>
      <c r="L25" s="8">
        <f t="shared" si="1"/>
        <v>149</v>
      </c>
      <c r="M25" s="8">
        <f t="shared" si="2"/>
        <v>2</v>
      </c>
      <c r="N25" s="950"/>
      <c r="P25">
        <f>H25+I25+'AT3B_cvrg(Insti)_UPY '!L25</f>
        <v>218</v>
      </c>
    </row>
    <row r="26" spans="1:16" ht="14.5">
      <c r="A26" s="342" t="s">
        <v>916</v>
      </c>
      <c r="B26" s="343" t="s">
        <v>917</v>
      </c>
      <c r="C26" s="518">
        <v>302</v>
      </c>
      <c r="D26" s="518">
        <v>237</v>
      </c>
      <c r="E26" s="521">
        <v>3</v>
      </c>
      <c r="F26" s="522">
        <v>0</v>
      </c>
      <c r="G26" s="524">
        <f t="shared" si="0"/>
        <v>542</v>
      </c>
      <c r="H26" s="8">
        <v>300</v>
      </c>
      <c r="I26" s="8">
        <v>229</v>
      </c>
      <c r="J26" s="8">
        <v>3</v>
      </c>
      <c r="K26" s="347">
        <v>0</v>
      </c>
      <c r="L26" s="8">
        <f t="shared" si="1"/>
        <v>532</v>
      </c>
      <c r="M26" s="8">
        <f t="shared" si="2"/>
        <v>10</v>
      </c>
      <c r="N26" s="950"/>
      <c r="P26">
        <f>H26+I26+'AT3B_cvrg(Insti)_UPY '!L26</f>
        <v>712</v>
      </c>
    </row>
    <row r="27" spans="1:16" ht="14.5">
      <c r="A27" s="342" t="s">
        <v>918</v>
      </c>
      <c r="B27" s="343" t="s">
        <v>919</v>
      </c>
      <c r="C27" s="518">
        <v>224</v>
      </c>
      <c r="D27" s="518">
        <v>60</v>
      </c>
      <c r="E27" s="521">
        <v>10</v>
      </c>
      <c r="F27" s="522">
        <v>0</v>
      </c>
      <c r="G27" s="524">
        <f t="shared" si="0"/>
        <v>294</v>
      </c>
      <c r="H27" s="8">
        <v>223</v>
      </c>
      <c r="I27" s="8">
        <v>60</v>
      </c>
      <c r="J27" s="8">
        <v>10</v>
      </c>
      <c r="K27" s="347">
        <v>0</v>
      </c>
      <c r="L27" s="8">
        <f t="shared" si="1"/>
        <v>293</v>
      </c>
      <c r="M27" s="8">
        <f t="shared" si="2"/>
        <v>1</v>
      </c>
      <c r="N27" s="950"/>
      <c r="P27">
        <f>H27+I27+'AT3B_cvrg(Insti)_UPY '!L27</f>
        <v>285</v>
      </c>
    </row>
    <row r="28" spans="1:16" ht="14.5">
      <c r="A28" s="342" t="s">
        <v>920</v>
      </c>
      <c r="B28" s="343" t="s">
        <v>921</v>
      </c>
      <c r="C28" s="518">
        <v>267</v>
      </c>
      <c r="D28" s="518">
        <v>96</v>
      </c>
      <c r="E28" s="521">
        <v>6</v>
      </c>
      <c r="F28" s="522">
        <v>0</v>
      </c>
      <c r="G28" s="524">
        <f t="shared" si="0"/>
        <v>369</v>
      </c>
      <c r="H28" s="8">
        <v>267</v>
      </c>
      <c r="I28" s="8">
        <v>96</v>
      </c>
      <c r="J28" s="8">
        <v>6</v>
      </c>
      <c r="K28" s="347">
        <v>0</v>
      </c>
      <c r="L28" s="8">
        <f t="shared" si="1"/>
        <v>369</v>
      </c>
      <c r="M28" s="8">
        <f t="shared" si="2"/>
        <v>0</v>
      </c>
      <c r="N28" s="950"/>
      <c r="P28">
        <f>H28+I28+'AT3B_cvrg(Insti)_UPY '!L28</f>
        <v>439</v>
      </c>
    </row>
    <row r="29" spans="1:16" ht="14.5">
      <c r="A29" s="342" t="s">
        <v>922</v>
      </c>
      <c r="B29" s="343" t="s">
        <v>923</v>
      </c>
      <c r="C29" s="518">
        <v>138</v>
      </c>
      <c r="D29" s="518">
        <v>136</v>
      </c>
      <c r="E29" s="521">
        <v>8</v>
      </c>
      <c r="F29" s="522">
        <v>0</v>
      </c>
      <c r="G29" s="524">
        <f t="shared" si="0"/>
        <v>282</v>
      </c>
      <c r="H29" s="8">
        <v>138</v>
      </c>
      <c r="I29" s="8">
        <v>136</v>
      </c>
      <c r="J29" s="8">
        <v>8</v>
      </c>
      <c r="K29" s="347">
        <v>0</v>
      </c>
      <c r="L29" s="8">
        <f t="shared" si="1"/>
        <v>282</v>
      </c>
      <c r="M29" s="8">
        <f t="shared" si="2"/>
        <v>0</v>
      </c>
      <c r="N29" s="950"/>
      <c r="P29">
        <f>H29+I29+'AT3B_cvrg(Insti)_UPY '!L29</f>
        <v>440</v>
      </c>
    </row>
    <row r="30" spans="1:16" ht="14.5">
      <c r="A30" s="342" t="s">
        <v>924</v>
      </c>
      <c r="B30" s="343" t="s">
        <v>925</v>
      </c>
      <c r="C30" s="518">
        <v>396</v>
      </c>
      <c r="D30" s="518">
        <v>311</v>
      </c>
      <c r="E30" s="521">
        <v>6</v>
      </c>
      <c r="F30" s="522">
        <v>0</v>
      </c>
      <c r="G30" s="524">
        <f t="shared" si="0"/>
        <v>713</v>
      </c>
      <c r="H30" s="8">
        <v>392</v>
      </c>
      <c r="I30" s="8">
        <v>310</v>
      </c>
      <c r="J30" s="8">
        <v>6</v>
      </c>
      <c r="K30" s="347">
        <v>0</v>
      </c>
      <c r="L30" s="8">
        <f t="shared" si="1"/>
        <v>708</v>
      </c>
      <c r="M30" s="8">
        <f t="shared" si="2"/>
        <v>5</v>
      </c>
      <c r="N30" s="950"/>
      <c r="P30">
        <f>H30+I30+'AT3B_cvrg(Insti)_UPY '!L30</f>
        <v>923</v>
      </c>
    </row>
    <row r="31" spans="1:16" ht="14.5">
      <c r="A31" s="342" t="s">
        <v>926</v>
      </c>
      <c r="B31" s="343" t="s">
        <v>927</v>
      </c>
      <c r="C31" s="518">
        <v>222</v>
      </c>
      <c r="D31" s="518">
        <v>149</v>
      </c>
      <c r="E31" s="521">
        <v>5</v>
      </c>
      <c r="F31" s="522">
        <v>0</v>
      </c>
      <c r="G31" s="524">
        <f t="shared" si="0"/>
        <v>376</v>
      </c>
      <c r="H31" s="8">
        <v>222</v>
      </c>
      <c r="I31" s="8">
        <v>147</v>
      </c>
      <c r="J31" s="8">
        <v>5</v>
      </c>
      <c r="K31" s="347">
        <v>0</v>
      </c>
      <c r="L31" s="8">
        <f t="shared" si="1"/>
        <v>374</v>
      </c>
      <c r="M31" s="8">
        <f t="shared" si="2"/>
        <v>2</v>
      </c>
      <c r="N31" s="950"/>
      <c r="P31">
        <f>H31+I31+'AT3B_cvrg(Insti)_UPY '!L31</f>
        <v>426</v>
      </c>
    </row>
    <row r="32" spans="1:16" ht="14.5">
      <c r="A32" s="342" t="s">
        <v>928</v>
      </c>
      <c r="B32" s="343" t="s">
        <v>929</v>
      </c>
      <c r="C32" s="518">
        <v>316</v>
      </c>
      <c r="D32" s="518">
        <v>262</v>
      </c>
      <c r="E32" s="521">
        <v>9</v>
      </c>
      <c r="F32" s="522">
        <v>0</v>
      </c>
      <c r="G32" s="524">
        <f t="shared" si="0"/>
        <v>587</v>
      </c>
      <c r="H32" s="8">
        <v>316</v>
      </c>
      <c r="I32" s="8">
        <v>261</v>
      </c>
      <c r="J32" s="8">
        <v>9</v>
      </c>
      <c r="K32" s="347">
        <v>0</v>
      </c>
      <c r="L32" s="8">
        <f t="shared" si="1"/>
        <v>586</v>
      </c>
      <c r="M32" s="8">
        <f t="shared" si="2"/>
        <v>1</v>
      </c>
      <c r="N32" s="950"/>
      <c r="P32">
        <f>H32+I32+'AT3B_cvrg(Insti)_UPY '!L32</f>
        <v>752</v>
      </c>
    </row>
    <row r="33" spans="1:16" ht="14.5">
      <c r="A33" s="342" t="s">
        <v>930</v>
      </c>
      <c r="B33" s="343" t="s">
        <v>931</v>
      </c>
      <c r="C33" s="518">
        <v>217</v>
      </c>
      <c r="D33" s="518">
        <v>71</v>
      </c>
      <c r="E33" s="521">
        <v>3</v>
      </c>
      <c r="F33" s="522">
        <v>0</v>
      </c>
      <c r="G33" s="524">
        <f t="shared" si="0"/>
        <v>291</v>
      </c>
      <c r="H33" s="8">
        <v>213</v>
      </c>
      <c r="I33" s="8">
        <v>70</v>
      </c>
      <c r="J33" s="8">
        <v>3</v>
      </c>
      <c r="K33" s="347">
        <v>0</v>
      </c>
      <c r="L33" s="8">
        <f t="shared" si="1"/>
        <v>286</v>
      </c>
      <c r="M33" s="8">
        <f t="shared" si="2"/>
        <v>5</v>
      </c>
      <c r="N33" s="950"/>
      <c r="P33">
        <f>H33+I33+'AT3B_cvrg(Insti)_UPY '!L33</f>
        <v>369</v>
      </c>
    </row>
    <row r="34" spans="1:16" ht="14.5">
      <c r="A34" s="342" t="s">
        <v>932</v>
      </c>
      <c r="B34" s="343" t="s">
        <v>933</v>
      </c>
      <c r="C34" s="518">
        <v>175</v>
      </c>
      <c r="D34" s="518">
        <v>44</v>
      </c>
      <c r="E34" s="521">
        <v>1</v>
      </c>
      <c r="F34" s="522">
        <v>0</v>
      </c>
      <c r="G34" s="524">
        <f t="shared" si="0"/>
        <v>220</v>
      </c>
      <c r="H34" s="8">
        <v>174</v>
      </c>
      <c r="I34" s="8">
        <v>42</v>
      </c>
      <c r="J34" s="8">
        <v>1</v>
      </c>
      <c r="K34" s="347">
        <v>0</v>
      </c>
      <c r="L34" s="8">
        <f t="shared" si="1"/>
        <v>217</v>
      </c>
      <c r="M34" s="8">
        <f t="shared" si="2"/>
        <v>3</v>
      </c>
      <c r="N34" s="950"/>
      <c r="P34">
        <f>H34+I34+'AT3B_cvrg(Insti)_UPY '!L34</f>
        <v>364</v>
      </c>
    </row>
    <row r="35" spans="1:16" ht="14.5">
      <c r="A35" s="342" t="s">
        <v>934</v>
      </c>
      <c r="B35" s="343" t="s">
        <v>935</v>
      </c>
      <c r="C35" s="518">
        <v>113</v>
      </c>
      <c r="D35" s="518">
        <v>87</v>
      </c>
      <c r="E35" s="521">
        <v>4</v>
      </c>
      <c r="F35" s="522">
        <v>0</v>
      </c>
      <c r="G35" s="524">
        <f t="shared" si="0"/>
        <v>204</v>
      </c>
      <c r="H35" s="8">
        <v>112</v>
      </c>
      <c r="I35" s="8">
        <v>83</v>
      </c>
      <c r="J35" s="8">
        <v>4</v>
      </c>
      <c r="K35" s="347">
        <v>0</v>
      </c>
      <c r="L35" s="8">
        <f t="shared" si="1"/>
        <v>199</v>
      </c>
      <c r="M35" s="8">
        <f t="shared" si="2"/>
        <v>5</v>
      </c>
      <c r="N35" s="950"/>
      <c r="P35">
        <f>H35+I35+'AT3B_cvrg(Insti)_UPY '!L35</f>
        <v>244</v>
      </c>
    </row>
    <row r="36" spans="1:16" ht="14.5">
      <c r="A36" s="342" t="s">
        <v>936</v>
      </c>
      <c r="B36" s="343" t="s">
        <v>937</v>
      </c>
      <c r="C36" s="518">
        <v>132</v>
      </c>
      <c r="D36" s="518">
        <v>50</v>
      </c>
      <c r="E36" s="521">
        <v>6</v>
      </c>
      <c r="F36" s="522">
        <v>0</v>
      </c>
      <c r="G36" s="524">
        <f t="shared" si="0"/>
        <v>188</v>
      </c>
      <c r="H36" s="8">
        <v>132</v>
      </c>
      <c r="I36" s="8">
        <v>50</v>
      </c>
      <c r="J36" s="8">
        <v>6</v>
      </c>
      <c r="K36" s="347">
        <v>0</v>
      </c>
      <c r="L36" s="8">
        <f t="shared" si="1"/>
        <v>188</v>
      </c>
      <c r="M36" s="8">
        <f t="shared" si="2"/>
        <v>0</v>
      </c>
      <c r="N36" s="950"/>
      <c r="P36">
        <f>H36+I36+'AT3B_cvrg(Insti)_UPY '!L36</f>
        <v>262</v>
      </c>
    </row>
    <row r="37" spans="1:16" ht="14.5">
      <c r="A37" s="342" t="s">
        <v>938</v>
      </c>
      <c r="B37" s="343" t="s">
        <v>939</v>
      </c>
      <c r="C37" s="518">
        <v>138</v>
      </c>
      <c r="D37" s="518">
        <v>44</v>
      </c>
      <c r="E37" s="521">
        <v>5</v>
      </c>
      <c r="F37" s="522">
        <v>0</v>
      </c>
      <c r="G37" s="524">
        <f t="shared" si="0"/>
        <v>187</v>
      </c>
      <c r="H37" s="8">
        <v>138</v>
      </c>
      <c r="I37" s="8">
        <v>44</v>
      </c>
      <c r="J37" s="8">
        <v>5</v>
      </c>
      <c r="K37" s="347">
        <v>0</v>
      </c>
      <c r="L37" s="8">
        <f t="shared" si="1"/>
        <v>187</v>
      </c>
      <c r="M37" s="8">
        <f t="shared" si="2"/>
        <v>0</v>
      </c>
      <c r="N37" s="950"/>
      <c r="P37">
        <f>H37+I37+'AT3B_cvrg(Insti)_UPY '!L37</f>
        <v>273</v>
      </c>
    </row>
    <row r="38" spans="1:16" ht="14.5">
      <c r="A38" s="342" t="s">
        <v>940</v>
      </c>
      <c r="B38" s="345" t="s">
        <v>941</v>
      </c>
      <c r="C38" s="518">
        <v>94</v>
      </c>
      <c r="D38" s="518">
        <v>92</v>
      </c>
      <c r="E38" s="521">
        <v>3</v>
      </c>
      <c r="F38" s="522">
        <v>0</v>
      </c>
      <c r="G38" s="524">
        <f t="shared" si="0"/>
        <v>189</v>
      </c>
      <c r="H38" s="8">
        <v>94</v>
      </c>
      <c r="I38" s="8">
        <v>92</v>
      </c>
      <c r="J38" s="8">
        <v>3</v>
      </c>
      <c r="K38" s="347">
        <v>0</v>
      </c>
      <c r="L38" s="8">
        <f t="shared" si="1"/>
        <v>189</v>
      </c>
      <c r="M38" s="8">
        <f t="shared" si="2"/>
        <v>0</v>
      </c>
      <c r="N38" s="950"/>
      <c r="P38">
        <f>H38+I38+'AT3B_cvrg(Insti)_UPY '!L38</f>
        <v>239</v>
      </c>
    </row>
    <row r="39" spans="1:16" ht="14.5">
      <c r="A39" s="342" t="s">
        <v>942</v>
      </c>
      <c r="B39" s="345" t="s">
        <v>943</v>
      </c>
      <c r="C39" s="518">
        <v>88</v>
      </c>
      <c r="D39" s="518">
        <v>11</v>
      </c>
      <c r="E39" s="521">
        <v>2</v>
      </c>
      <c r="F39" s="522">
        <v>0</v>
      </c>
      <c r="G39" s="524">
        <f t="shared" si="0"/>
        <v>101</v>
      </c>
      <c r="H39" s="8">
        <v>88</v>
      </c>
      <c r="I39" s="8">
        <v>11</v>
      </c>
      <c r="J39" s="8">
        <v>2</v>
      </c>
      <c r="K39" s="347">
        <v>0</v>
      </c>
      <c r="L39" s="8">
        <f t="shared" si="1"/>
        <v>101</v>
      </c>
      <c r="M39" s="8">
        <f t="shared" si="2"/>
        <v>0</v>
      </c>
      <c r="N39" s="950"/>
      <c r="P39">
        <f>H39+I39+'AT3B_cvrg(Insti)_UPY '!L39</f>
        <v>152</v>
      </c>
    </row>
    <row r="40" spans="1:16" ht="14.5">
      <c r="A40" s="342" t="s">
        <v>944</v>
      </c>
      <c r="B40" s="345" t="s">
        <v>945</v>
      </c>
      <c r="C40" s="518">
        <v>117</v>
      </c>
      <c r="D40" s="518">
        <v>60</v>
      </c>
      <c r="E40" s="521">
        <v>2</v>
      </c>
      <c r="F40" s="522">
        <v>0</v>
      </c>
      <c r="G40" s="524">
        <f t="shared" si="0"/>
        <v>179</v>
      </c>
      <c r="H40" s="8">
        <v>117</v>
      </c>
      <c r="I40" s="8">
        <v>59</v>
      </c>
      <c r="J40" s="8">
        <v>2</v>
      </c>
      <c r="K40" s="347">
        <v>0</v>
      </c>
      <c r="L40" s="8">
        <f t="shared" si="1"/>
        <v>178</v>
      </c>
      <c r="M40" s="8">
        <f t="shared" si="2"/>
        <v>1</v>
      </c>
      <c r="N40" s="950"/>
      <c r="P40">
        <f>H40+I40+'AT3B_cvrg(Insti)_UPY '!L40</f>
        <v>242</v>
      </c>
    </row>
    <row r="41" spans="1:16" ht="14.5">
      <c r="A41" s="342" t="s">
        <v>946</v>
      </c>
      <c r="B41" s="345" t="s">
        <v>947</v>
      </c>
      <c r="C41" s="518">
        <v>102</v>
      </c>
      <c r="D41" s="518">
        <v>49</v>
      </c>
      <c r="E41" s="521">
        <v>2</v>
      </c>
      <c r="F41" s="522">
        <v>0</v>
      </c>
      <c r="G41" s="524">
        <f t="shared" si="0"/>
        <v>153</v>
      </c>
      <c r="H41" s="8">
        <v>101</v>
      </c>
      <c r="I41" s="8">
        <v>48</v>
      </c>
      <c r="J41" s="8">
        <v>2</v>
      </c>
      <c r="K41" s="347">
        <v>0</v>
      </c>
      <c r="L41" s="8">
        <f t="shared" si="1"/>
        <v>151</v>
      </c>
      <c r="M41" s="8">
        <f t="shared" si="2"/>
        <v>2</v>
      </c>
      <c r="N41" s="950"/>
      <c r="P41">
        <f>H41+I41+'AT3B_cvrg(Insti)_UPY '!L41</f>
        <v>179</v>
      </c>
    </row>
    <row r="42" spans="1:16" ht="25">
      <c r="A42" s="342" t="s">
        <v>948</v>
      </c>
      <c r="B42" s="345" t="s">
        <v>949</v>
      </c>
      <c r="C42" s="518">
        <v>39</v>
      </c>
      <c r="D42" s="518">
        <v>101</v>
      </c>
      <c r="E42" s="521">
        <v>4</v>
      </c>
      <c r="F42" s="522">
        <v>0</v>
      </c>
      <c r="G42" s="524">
        <f t="shared" si="0"/>
        <v>144</v>
      </c>
      <c r="H42" s="8">
        <v>39</v>
      </c>
      <c r="I42" s="8">
        <v>101</v>
      </c>
      <c r="J42" s="8">
        <v>4</v>
      </c>
      <c r="K42" s="347">
        <v>0</v>
      </c>
      <c r="L42" s="8">
        <f t="shared" si="1"/>
        <v>144</v>
      </c>
      <c r="M42" s="8">
        <f t="shared" si="2"/>
        <v>0</v>
      </c>
      <c r="N42" s="950"/>
      <c r="P42">
        <f>H42+I42+'AT3B_cvrg(Insti)_UPY '!L42</f>
        <v>179</v>
      </c>
    </row>
    <row r="43" spans="1:16" ht="25">
      <c r="A43" s="342" t="s">
        <v>950</v>
      </c>
      <c r="B43" s="345" t="s">
        <v>951</v>
      </c>
      <c r="C43" s="518">
        <v>131</v>
      </c>
      <c r="D43" s="518">
        <v>32</v>
      </c>
      <c r="E43" s="521">
        <v>5</v>
      </c>
      <c r="F43" s="522">
        <v>0</v>
      </c>
      <c r="G43" s="524">
        <f t="shared" si="0"/>
        <v>168</v>
      </c>
      <c r="H43" s="8">
        <v>131</v>
      </c>
      <c r="I43" s="8">
        <v>32</v>
      </c>
      <c r="J43" s="8">
        <v>5</v>
      </c>
      <c r="K43" s="347">
        <v>0</v>
      </c>
      <c r="L43" s="8">
        <f t="shared" si="1"/>
        <v>168</v>
      </c>
      <c r="M43" s="8">
        <f t="shared" si="2"/>
        <v>0</v>
      </c>
      <c r="N43" s="950"/>
      <c r="P43">
        <f>H43+I43+'AT3B_cvrg(Insti)_UPY '!L43</f>
        <v>164</v>
      </c>
    </row>
    <row r="44" spans="1:16" ht="13">
      <c r="A44" s="337" t="s">
        <v>18</v>
      </c>
      <c r="B44" s="9"/>
      <c r="C44" s="660">
        <f>SUM(C11:C43)</f>
        <v>6014</v>
      </c>
      <c r="D44" s="660">
        <f t="shared" ref="D44:M44" si="3">SUM(D11:D43)</f>
        <v>4062</v>
      </c>
      <c r="E44" s="660">
        <f t="shared" si="3"/>
        <v>162</v>
      </c>
      <c r="F44" s="660">
        <f t="shared" si="3"/>
        <v>0</v>
      </c>
      <c r="G44" s="660">
        <f t="shared" si="3"/>
        <v>10238</v>
      </c>
      <c r="H44" s="660">
        <f t="shared" si="3"/>
        <v>5983</v>
      </c>
      <c r="I44" s="660">
        <f t="shared" si="3"/>
        <v>4022</v>
      </c>
      <c r="J44" s="660">
        <f t="shared" si="3"/>
        <v>162</v>
      </c>
      <c r="K44" s="660">
        <f t="shared" si="3"/>
        <v>0</v>
      </c>
      <c r="L44" s="660">
        <f t="shared" si="3"/>
        <v>10167</v>
      </c>
      <c r="M44" s="660">
        <f t="shared" si="3"/>
        <v>71</v>
      </c>
      <c r="N44" s="951"/>
      <c r="O44" s="678"/>
      <c r="P44">
        <f>SUM(P11:P43)</f>
        <v>13445</v>
      </c>
    </row>
    <row r="45" spans="1:16" ht="39.75" hidden="1" customHeight="1">
      <c r="A45" s="964" t="s">
        <v>988</v>
      </c>
      <c r="B45" s="964"/>
      <c r="C45" s="964"/>
      <c r="D45" s="964"/>
      <c r="E45" s="964"/>
      <c r="F45" s="964"/>
      <c r="G45" s="964"/>
      <c r="H45" s="964"/>
      <c r="I45" s="964"/>
      <c r="J45" s="964"/>
      <c r="K45" s="964"/>
      <c r="L45" s="964"/>
      <c r="M45" s="964"/>
      <c r="N45" s="964"/>
    </row>
    <row r="46" spans="1:16" ht="22.5" customHeight="1">
      <c r="A46" s="965" t="s">
        <v>1029</v>
      </c>
      <c r="B46" s="965"/>
      <c r="C46" s="965"/>
      <c r="D46" s="965"/>
      <c r="E46" s="965"/>
      <c r="F46" s="965"/>
      <c r="G46" s="965"/>
      <c r="H46" s="965"/>
      <c r="I46" s="965"/>
      <c r="J46" s="965"/>
      <c r="K46" s="965"/>
      <c r="L46" s="965"/>
      <c r="M46" s="965"/>
      <c r="N46" s="965"/>
    </row>
    <row r="47" spans="1:16">
      <c r="A47" s="10" t="s">
        <v>8</v>
      </c>
    </row>
    <row r="48" spans="1:16">
      <c r="A48" t="s">
        <v>9</v>
      </c>
    </row>
    <row r="49" spans="1:14" ht="13">
      <c r="A49" t="s">
        <v>10</v>
      </c>
      <c r="K49" s="11" t="s">
        <v>11</v>
      </c>
      <c r="L49" s="11" t="s">
        <v>11</v>
      </c>
      <c r="M49" s="11"/>
      <c r="N49" s="11" t="s">
        <v>11</v>
      </c>
    </row>
    <row r="50" spans="1:14" ht="13">
      <c r="A50" s="338" t="s">
        <v>425</v>
      </c>
      <c r="J50" s="11"/>
      <c r="K50" s="11"/>
      <c r="L50" s="11"/>
    </row>
    <row r="51" spans="1:14">
      <c r="C51" s="338" t="s">
        <v>426</v>
      </c>
      <c r="E51" s="12"/>
      <c r="F51" s="12"/>
      <c r="G51" s="12"/>
      <c r="H51" s="12"/>
      <c r="I51" s="12"/>
      <c r="J51" s="12"/>
      <c r="K51" s="12"/>
      <c r="L51" s="12"/>
      <c r="M51" s="12"/>
    </row>
    <row r="52" spans="1:14"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s="274" customFormat="1" ht="15.75" customHeight="1">
      <c r="A54" s="197"/>
      <c r="B54" s="197"/>
      <c r="C54"/>
      <c r="D54"/>
      <c r="E54"/>
      <c r="F54"/>
      <c r="G54"/>
      <c r="H54"/>
      <c r="I54" s="402"/>
      <c r="J54" s="402"/>
      <c r="K54"/>
      <c r="L54" s="471" t="s">
        <v>13</v>
      </c>
      <c r="M54" s="402"/>
      <c r="N54" s="402"/>
    </row>
    <row r="55" spans="1:14" s="274" customFormat="1" ht="15.75" customHeight="1">
      <c r="A55" s="197" t="s">
        <v>12</v>
      </c>
      <c r="B55"/>
      <c r="C55" s="399"/>
      <c r="D55" s="826" t="s">
        <v>13</v>
      </c>
      <c r="E55" s="826"/>
      <c r="F55" s="14"/>
      <c r="G55"/>
      <c r="H55"/>
      <c r="I55" s="402"/>
      <c r="J55" s="402"/>
      <c r="K55" s="341" t="s">
        <v>14</v>
      </c>
      <c r="L55" s="341"/>
      <c r="M55" s="402"/>
      <c r="N55" s="402"/>
    </row>
    <row r="56" spans="1:14" s="274" customFormat="1" ht="15.75" customHeight="1">
      <c r="A56" s="197"/>
      <c r="B56" s="197"/>
      <c r="C56" s="827" t="s">
        <v>898</v>
      </c>
      <c r="D56" s="827"/>
      <c r="E56" s="827"/>
      <c r="F56" s="827"/>
      <c r="G56"/>
      <c r="H56"/>
      <c r="I56"/>
      <c r="J56"/>
      <c r="K56" s="341" t="s">
        <v>953</v>
      </c>
      <c r="L56" s="341"/>
      <c r="M56" s="31"/>
      <c r="N56" s="31"/>
    </row>
    <row r="57" spans="1:14" s="274" customFormat="1" ht="13">
      <c r="A57"/>
      <c r="B57"/>
      <c r="C57"/>
      <c r="D57"/>
      <c r="E57"/>
      <c r="F57"/>
      <c r="G57"/>
      <c r="H57"/>
      <c r="I57" s="478"/>
      <c r="J57" s="478"/>
      <c r="K57" s="201" t="s">
        <v>84</v>
      </c>
      <c r="L57" s="401"/>
      <c r="M57" s="478"/>
      <c r="N57"/>
    </row>
    <row r="58" spans="1:14">
      <c r="A58" s="958"/>
      <c r="B58" s="958"/>
      <c r="C58" s="958"/>
      <c r="D58" s="958"/>
      <c r="E58" s="958"/>
      <c r="F58" s="958"/>
      <c r="G58" s="958"/>
      <c r="H58" s="958"/>
      <c r="I58" s="958"/>
      <c r="J58" s="958"/>
      <c r="K58" s="958"/>
      <c r="L58" s="958"/>
      <c r="M58" s="958"/>
      <c r="N58" s="958"/>
    </row>
  </sheetData>
  <mergeCells count="18">
    <mergeCell ref="A7:B7"/>
    <mergeCell ref="D1:J1"/>
    <mergeCell ref="A2:N2"/>
    <mergeCell ref="A3:N3"/>
    <mergeCell ref="A5:N5"/>
    <mergeCell ref="L7:N7"/>
    <mergeCell ref="A58:N58"/>
    <mergeCell ref="N8:N9"/>
    <mergeCell ref="A8:A9"/>
    <mergeCell ref="B8:B9"/>
    <mergeCell ref="C8:G8"/>
    <mergeCell ref="H8:L8"/>
    <mergeCell ref="M8:M9"/>
    <mergeCell ref="D55:E55"/>
    <mergeCell ref="C56:F56"/>
    <mergeCell ref="A45:N45"/>
    <mergeCell ref="N11:N44"/>
    <mergeCell ref="A46:N4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56"/>
  <sheetViews>
    <sheetView zoomScale="85" zoomScaleNormal="85" zoomScaleSheetLayoutView="80" workbookViewId="0">
      <selection activeCell="L9" sqref="L9"/>
    </sheetView>
  </sheetViews>
  <sheetFormatPr defaultColWidth="9.1796875" defaultRowHeight="12.5"/>
  <cols>
    <col min="1" max="1" width="7.1796875" style="15" customWidth="1"/>
    <col min="2" max="2" width="15.453125" style="15" bestFit="1" customWidth="1"/>
    <col min="3" max="3" width="10.453125" style="15" customWidth="1"/>
    <col min="4" max="4" width="9.453125" style="15" customWidth="1"/>
    <col min="5" max="6" width="9.1796875" style="15"/>
    <col min="7" max="7" width="11.54296875" style="15" customWidth="1"/>
    <col min="8" max="8" width="11" style="15" customWidth="1"/>
    <col min="9" max="10" width="9.54296875" style="15" customWidth="1"/>
    <col min="11" max="11" width="11.54296875" style="15" customWidth="1"/>
    <col min="12" max="12" width="10.54296875" style="15" customWidth="1"/>
    <col min="13" max="13" width="12.81640625" style="15" bestFit="1" customWidth="1"/>
    <col min="14" max="14" width="9" style="15" bestFit="1" customWidth="1"/>
    <col min="15" max="15" width="8.81640625" style="15" customWidth="1"/>
    <col min="16" max="16" width="9.1796875" style="15"/>
    <col min="17" max="17" width="11" style="15" customWidth="1"/>
    <col min="18" max="16384" width="9.1796875" style="15"/>
  </cols>
  <sheetData>
    <row r="1" spans="1:17" customFormat="1" ht="12.75" customHeight="1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858" t="s">
        <v>60</v>
      </c>
      <c r="P1" s="858"/>
      <c r="Q1" s="858"/>
    </row>
    <row r="2" spans="1:17" customFormat="1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40"/>
      <c r="N2" s="40"/>
      <c r="O2" s="40"/>
      <c r="P2" s="40"/>
    </row>
    <row r="3" spans="1:17" customFormat="1" ht="20">
      <c r="A3" s="860" t="s">
        <v>743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39"/>
      <c r="N3" s="39"/>
      <c r="O3" s="39"/>
      <c r="P3" s="39"/>
    </row>
    <row r="4" spans="1:17" customFormat="1" ht="11.25" customHeight="1"/>
    <row r="5" spans="1:17" customFormat="1" ht="15.75" customHeight="1">
      <c r="A5" s="966" t="s">
        <v>799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15"/>
    </row>
    <row r="7" spans="1:17" ht="17.5" customHeight="1">
      <c r="A7" s="862" t="s">
        <v>899</v>
      </c>
      <c r="B7" s="862"/>
      <c r="N7" s="947" t="s">
        <v>832</v>
      </c>
      <c r="O7" s="947"/>
      <c r="P7" s="947"/>
      <c r="Q7" s="947"/>
    </row>
    <row r="8" spans="1:17" ht="24" customHeight="1">
      <c r="A8" s="856" t="s">
        <v>2</v>
      </c>
      <c r="B8" s="856" t="s">
        <v>3</v>
      </c>
      <c r="C8" s="874" t="s">
        <v>762</v>
      </c>
      <c r="D8" s="874"/>
      <c r="E8" s="874"/>
      <c r="F8" s="874"/>
      <c r="G8" s="874"/>
      <c r="H8" s="842" t="s">
        <v>631</v>
      </c>
      <c r="I8" s="874"/>
      <c r="J8" s="874"/>
      <c r="K8" s="874"/>
      <c r="L8" s="874"/>
      <c r="M8" s="968" t="s">
        <v>110</v>
      </c>
      <c r="N8" s="969"/>
      <c r="O8" s="969"/>
      <c r="P8" s="969"/>
      <c r="Q8" s="970"/>
    </row>
    <row r="9" spans="1:17" s="14" customFormat="1" ht="52">
      <c r="A9" s="856"/>
      <c r="B9" s="856"/>
      <c r="C9" s="5" t="s">
        <v>209</v>
      </c>
      <c r="D9" s="5" t="s">
        <v>210</v>
      </c>
      <c r="E9" s="5" t="s">
        <v>354</v>
      </c>
      <c r="F9" s="5" t="s">
        <v>216</v>
      </c>
      <c r="G9" s="5" t="s">
        <v>115</v>
      </c>
      <c r="H9" s="96" t="s">
        <v>209</v>
      </c>
      <c r="I9" s="5" t="s">
        <v>210</v>
      </c>
      <c r="J9" s="5" t="s">
        <v>354</v>
      </c>
      <c r="K9" s="7" t="s">
        <v>216</v>
      </c>
      <c r="L9" s="5" t="s">
        <v>357</v>
      </c>
      <c r="M9" s="5" t="s">
        <v>209</v>
      </c>
      <c r="N9" s="5" t="s">
        <v>210</v>
      </c>
      <c r="O9" s="5" t="s">
        <v>354</v>
      </c>
      <c r="P9" s="7" t="s">
        <v>216</v>
      </c>
      <c r="Q9" s="5" t="s">
        <v>117</v>
      </c>
    </row>
    <row r="10" spans="1:17" s="61" customFormat="1" ht="13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0">
        <v>13</v>
      </c>
      <c r="N10" s="60">
        <v>14</v>
      </c>
      <c r="O10" s="60">
        <v>15</v>
      </c>
      <c r="P10" s="60">
        <v>16</v>
      </c>
      <c r="Q10" s="60">
        <v>17</v>
      </c>
    </row>
    <row r="11" spans="1:17" s="61" customFormat="1" ht="14.5">
      <c r="A11" s="342" t="s">
        <v>257</v>
      </c>
      <c r="B11" s="343" t="s">
        <v>901</v>
      </c>
      <c r="C11" s="529">
        <v>64934</v>
      </c>
      <c r="D11" s="530">
        <v>6969</v>
      </c>
      <c r="E11" s="517">
        <v>0</v>
      </c>
      <c r="F11" s="517">
        <v>0</v>
      </c>
      <c r="G11" s="520">
        <f>SUM(C11:F11)</f>
        <v>71903</v>
      </c>
      <c r="H11" s="562">
        <v>62114</v>
      </c>
      <c r="I11" s="562">
        <v>6665</v>
      </c>
      <c r="J11" s="549">
        <v>0</v>
      </c>
      <c r="K11" s="549">
        <v>0</v>
      </c>
      <c r="L11" s="26">
        <f>H11+I11+J11+K11</f>
        <v>68779</v>
      </c>
      <c r="M11" s="673">
        <f>H11*141</f>
        <v>8758074</v>
      </c>
      <c r="N11" s="673">
        <f>I11*141</f>
        <v>939765</v>
      </c>
      <c r="O11" s="674">
        <v>0</v>
      </c>
      <c r="P11" s="674">
        <v>0</v>
      </c>
      <c r="Q11" s="675">
        <f>M11+N11+O11+P11</f>
        <v>9697839</v>
      </c>
    </row>
    <row r="12" spans="1:17" s="61" customFormat="1" ht="14.5">
      <c r="A12" s="342" t="s">
        <v>258</v>
      </c>
      <c r="B12" s="343" t="s">
        <v>902</v>
      </c>
      <c r="C12" s="529">
        <v>155049</v>
      </c>
      <c r="D12" s="530">
        <v>7543</v>
      </c>
      <c r="E12" s="517">
        <v>0</v>
      </c>
      <c r="F12" s="517">
        <v>0</v>
      </c>
      <c r="G12" s="520">
        <f t="shared" ref="G12:G44" si="0">SUM(C12:F12)</f>
        <v>162592</v>
      </c>
      <c r="H12" s="562">
        <v>148503</v>
      </c>
      <c r="I12" s="562">
        <v>7226</v>
      </c>
      <c r="J12" s="549">
        <v>0</v>
      </c>
      <c r="K12" s="549">
        <v>0</v>
      </c>
      <c r="L12" s="26">
        <f t="shared" ref="L12:L43" si="1">H12+I12+J12+K12</f>
        <v>155729</v>
      </c>
      <c r="M12" s="673">
        <f t="shared" ref="M12:M43" si="2">H12*141</f>
        <v>20938923</v>
      </c>
      <c r="N12" s="673">
        <f t="shared" ref="N12:N43" si="3">I12*141</f>
        <v>1018866</v>
      </c>
      <c r="O12" s="674">
        <v>0</v>
      </c>
      <c r="P12" s="674">
        <v>0</v>
      </c>
      <c r="Q12" s="675">
        <f t="shared" ref="Q12:Q43" si="4">M12+N12+O12+P12</f>
        <v>21957789</v>
      </c>
    </row>
    <row r="13" spans="1:17" s="61" customFormat="1" ht="14.5">
      <c r="A13" s="342" t="s">
        <v>259</v>
      </c>
      <c r="B13" s="343" t="s">
        <v>903</v>
      </c>
      <c r="C13" s="529">
        <v>71184</v>
      </c>
      <c r="D13" s="530">
        <v>6136</v>
      </c>
      <c r="E13" s="517">
        <v>0</v>
      </c>
      <c r="F13" s="517">
        <v>0</v>
      </c>
      <c r="G13" s="520">
        <f t="shared" si="0"/>
        <v>77320</v>
      </c>
      <c r="H13" s="562">
        <v>68035</v>
      </c>
      <c r="I13" s="562">
        <v>5868</v>
      </c>
      <c r="J13" s="549">
        <v>0</v>
      </c>
      <c r="K13" s="549">
        <v>0</v>
      </c>
      <c r="L13" s="26">
        <f t="shared" si="1"/>
        <v>73903</v>
      </c>
      <c r="M13" s="673">
        <f t="shared" si="2"/>
        <v>9592935</v>
      </c>
      <c r="N13" s="673">
        <f t="shared" si="3"/>
        <v>827388</v>
      </c>
      <c r="O13" s="674">
        <v>0</v>
      </c>
      <c r="P13" s="674">
        <v>0</v>
      </c>
      <c r="Q13" s="675">
        <f t="shared" si="4"/>
        <v>10420323</v>
      </c>
    </row>
    <row r="14" spans="1:17" s="61" customFormat="1" ht="14.5">
      <c r="A14" s="342" t="s">
        <v>260</v>
      </c>
      <c r="B14" s="343" t="s">
        <v>904</v>
      </c>
      <c r="C14" s="529">
        <v>149925</v>
      </c>
      <c r="D14" s="530">
        <v>5135</v>
      </c>
      <c r="E14" s="517">
        <v>0</v>
      </c>
      <c r="F14" s="517">
        <v>0</v>
      </c>
      <c r="G14" s="520">
        <f t="shared" si="0"/>
        <v>155060</v>
      </c>
      <c r="H14" s="562">
        <v>143532</v>
      </c>
      <c r="I14" s="562">
        <v>4914</v>
      </c>
      <c r="J14" s="549">
        <v>0</v>
      </c>
      <c r="K14" s="549">
        <v>0</v>
      </c>
      <c r="L14" s="26">
        <f t="shared" si="1"/>
        <v>148446</v>
      </c>
      <c r="M14" s="673">
        <f t="shared" si="2"/>
        <v>20238012</v>
      </c>
      <c r="N14" s="673">
        <f t="shared" si="3"/>
        <v>692874</v>
      </c>
      <c r="O14" s="674">
        <v>0</v>
      </c>
      <c r="P14" s="674">
        <v>0</v>
      </c>
      <c r="Q14" s="675">
        <f t="shared" si="4"/>
        <v>20930886</v>
      </c>
    </row>
    <row r="15" spans="1:17" s="61" customFormat="1" ht="14.5">
      <c r="A15" s="342" t="s">
        <v>261</v>
      </c>
      <c r="B15" s="343" t="s">
        <v>905</v>
      </c>
      <c r="C15" s="529">
        <v>43099</v>
      </c>
      <c r="D15" s="530">
        <v>6887</v>
      </c>
      <c r="E15" s="517">
        <v>0</v>
      </c>
      <c r="F15" s="517">
        <v>0</v>
      </c>
      <c r="G15" s="520">
        <f t="shared" si="0"/>
        <v>49986</v>
      </c>
      <c r="H15" s="562">
        <v>41161</v>
      </c>
      <c r="I15" s="562">
        <v>6579</v>
      </c>
      <c r="J15" s="549">
        <v>0</v>
      </c>
      <c r="K15" s="549">
        <v>0</v>
      </c>
      <c r="L15" s="26">
        <f t="shared" si="1"/>
        <v>47740</v>
      </c>
      <c r="M15" s="673">
        <f t="shared" si="2"/>
        <v>5803701</v>
      </c>
      <c r="N15" s="673">
        <f t="shared" si="3"/>
        <v>927639</v>
      </c>
      <c r="O15" s="674">
        <v>0</v>
      </c>
      <c r="P15" s="674">
        <v>0</v>
      </c>
      <c r="Q15" s="675">
        <f t="shared" si="4"/>
        <v>6731340</v>
      </c>
    </row>
    <row r="16" spans="1:17" s="61" customFormat="1" ht="14.5">
      <c r="A16" s="342" t="s">
        <v>262</v>
      </c>
      <c r="B16" s="343" t="s">
        <v>906</v>
      </c>
      <c r="C16" s="529">
        <v>102512</v>
      </c>
      <c r="D16" s="530">
        <v>2430</v>
      </c>
      <c r="E16" s="517">
        <v>0</v>
      </c>
      <c r="F16" s="517">
        <v>0</v>
      </c>
      <c r="G16" s="520">
        <f t="shared" si="0"/>
        <v>104942</v>
      </c>
      <c r="H16" s="562">
        <v>98106</v>
      </c>
      <c r="I16" s="562">
        <v>2330</v>
      </c>
      <c r="J16" s="549">
        <v>0</v>
      </c>
      <c r="K16" s="549">
        <v>0</v>
      </c>
      <c r="L16" s="26">
        <f t="shared" si="1"/>
        <v>100436</v>
      </c>
      <c r="M16" s="673">
        <f t="shared" si="2"/>
        <v>13832946</v>
      </c>
      <c r="N16" s="673">
        <f t="shared" si="3"/>
        <v>328530</v>
      </c>
      <c r="O16" s="674">
        <v>0</v>
      </c>
      <c r="P16" s="674">
        <v>0</v>
      </c>
      <c r="Q16" s="675">
        <f t="shared" si="4"/>
        <v>14161476</v>
      </c>
    </row>
    <row r="17" spans="1:17" s="61" customFormat="1" ht="14.5">
      <c r="A17" s="342" t="s">
        <v>263</v>
      </c>
      <c r="B17" s="343" t="s">
        <v>907</v>
      </c>
      <c r="C17" s="529">
        <v>57729</v>
      </c>
      <c r="D17" s="530">
        <v>5864</v>
      </c>
      <c r="E17" s="517">
        <v>0</v>
      </c>
      <c r="F17" s="517">
        <v>0</v>
      </c>
      <c r="G17" s="520">
        <f t="shared" si="0"/>
        <v>63593</v>
      </c>
      <c r="H17" s="562">
        <v>55337</v>
      </c>
      <c r="I17" s="562">
        <v>5620</v>
      </c>
      <c r="J17" s="549">
        <v>0</v>
      </c>
      <c r="K17" s="549">
        <v>0</v>
      </c>
      <c r="L17" s="26">
        <f t="shared" si="1"/>
        <v>60957</v>
      </c>
      <c r="M17" s="673">
        <f t="shared" si="2"/>
        <v>7802517</v>
      </c>
      <c r="N17" s="673">
        <f t="shared" si="3"/>
        <v>792420</v>
      </c>
      <c r="O17" s="674">
        <v>0</v>
      </c>
      <c r="P17" s="674">
        <v>0</v>
      </c>
      <c r="Q17" s="675">
        <f t="shared" si="4"/>
        <v>8594937</v>
      </c>
    </row>
    <row r="18" spans="1:17" s="61" customFormat="1" ht="14.5">
      <c r="A18" s="342" t="s">
        <v>264</v>
      </c>
      <c r="B18" s="343" t="s">
        <v>908</v>
      </c>
      <c r="C18" s="529">
        <v>182649</v>
      </c>
      <c r="D18" s="530">
        <v>16842</v>
      </c>
      <c r="E18" s="517">
        <v>0</v>
      </c>
      <c r="F18" s="517">
        <v>0</v>
      </c>
      <c r="G18" s="520">
        <f t="shared" si="0"/>
        <v>199491</v>
      </c>
      <c r="H18" s="562">
        <v>175119</v>
      </c>
      <c r="I18" s="562">
        <v>16143</v>
      </c>
      <c r="J18" s="549">
        <v>0</v>
      </c>
      <c r="K18" s="549">
        <v>0</v>
      </c>
      <c r="L18" s="26">
        <f t="shared" si="1"/>
        <v>191262</v>
      </c>
      <c r="M18" s="673">
        <f t="shared" si="2"/>
        <v>24691779</v>
      </c>
      <c r="N18" s="673">
        <f t="shared" si="3"/>
        <v>2276163</v>
      </c>
      <c r="O18" s="674">
        <v>0</v>
      </c>
      <c r="P18" s="674">
        <v>0</v>
      </c>
      <c r="Q18" s="675">
        <f t="shared" si="4"/>
        <v>26967942</v>
      </c>
    </row>
    <row r="19" spans="1:17" s="61" customFormat="1" ht="14.5">
      <c r="A19" s="342" t="s">
        <v>283</v>
      </c>
      <c r="B19" s="343" t="s">
        <v>909</v>
      </c>
      <c r="C19" s="529">
        <v>90826</v>
      </c>
      <c r="D19" s="530">
        <v>1126</v>
      </c>
      <c r="E19" s="517">
        <v>0</v>
      </c>
      <c r="F19" s="517">
        <v>0</v>
      </c>
      <c r="G19" s="520">
        <f t="shared" si="0"/>
        <v>91952</v>
      </c>
      <c r="H19" s="562">
        <v>86934</v>
      </c>
      <c r="I19" s="562">
        <v>1074</v>
      </c>
      <c r="J19" s="549">
        <v>0</v>
      </c>
      <c r="K19" s="549">
        <v>0</v>
      </c>
      <c r="L19" s="26">
        <f t="shared" si="1"/>
        <v>88008</v>
      </c>
      <c r="M19" s="673">
        <f t="shared" si="2"/>
        <v>12257694</v>
      </c>
      <c r="N19" s="673">
        <f t="shared" si="3"/>
        <v>151434</v>
      </c>
      <c r="O19" s="674">
        <v>0</v>
      </c>
      <c r="P19" s="674">
        <v>0</v>
      </c>
      <c r="Q19" s="675">
        <f t="shared" si="4"/>
        <v>12409128</v>
      </c>
    </row>
    <row r="20" spans="1:17" s="61" customFormat="1" ht="14.5">
      <c r="A20" s="342" t="s">
        <v>284</v>
      </c>
      <c r="B20" s="343" t="s">
        <v>910</v>
      </c>
      <c r="C20" s="529">
        <v>13432</v>
      </c>
      <c r="D20" s="530">
        <v>2064</v>
      </c>
      <c r="E20" s="517">
        <v>0</v>
      </c>
      <c r="F20" s="517">
        <v>0</v>
      </c>
      <c r="G20" s="520">
        <f t="shared" si="0"/>
        <v>15496</v>
      </c>
      <c r="H20" s="562">
        <v>12859</v>
      </c>
      <c r="I20" s="562">
        <v>1976</v>
      </c>
      <c r="J20" s="549">
        <v>0</v>
      </c>
      <c r="K20" s="549">
        <v>0</v>
      </c>
      <c r="L20" s="26">
        <f t="shared" si="1"/>
        <v>14835</v>
      </c>
      <c r="M20" s="673">
        <f t="shared" si="2"/>
        <v>1813119</v>
      </c>
      <c r="N20" s="673">
        <f t="shared" si="3"/>
        <v>278616</v>
      </c>
      <c r="O20" s="674">
        <v>0</v>
      </c>
      <c r="P20" s="674">
        <v>0</v>
      </c>
      <c r="Q20" s="675">
        <f t="shared" si="4"/>
        <v>2091735</v>
      </c>
    </row>
    <row r="21" spans="1:17" s="61" customFormat="1" ht="14.5">
      <c r="A21" s="342" t="s">
        <v>285</v>
      </c>
      <c r="B21" s="343" t="s">
        <v>911</v>
      </c>
      <c r="C21" s="529">
        <v>113605</v>
      </c>
      <c r="D21" s="530">
        <v>4249</v>
      </c>
      <c r="E21" s="517">
        <v>0</v>
      </c>
      <c r="F21" s="517">
        <v>0</v>
      </c>
      <c r="G21" s="520">
        <f t="shared" si="0"/>
        <v>117854</v>
      </c>
      <c r="H21" s="562">
        <v>108866</v>
      </c>
      <c r="I21" s="562">
        <v>4077</v>
      </c>
      <c r="J21" s="549">
        <v>0</v>
      </c>
      <c r="K21" s="549">
        <v>0</v>
      </c>
      <c r="L21" s="26">
        <f t="shared" si="1"/>
        <v>112943</v>
      </c>
      <c r="M21" s="673">
        <f t="shared" si="2"/>
        <v>15350106</v>
      </c>
      <c r="N21" s="673">
        <f t="shared" si="3"/>
        <v>574857</v>
      </c>
      <c r="O21" s="674">
        <v>0</v>
      </c>
      <c r="P21" s="674">
        <v>0</v>
      </c>
      <c r="Q21" s="675">
        <f t="shared" si="4"/>
        <v>15924963</v>
      </c>
    </row>
    <row r="22" spans="1:17" s="61" customFormat="1" ht="14.5">
      <c r="A22" s="342" t="s">
        <v>313</v>
      </c>
      <c r="B22" s="343" t="s">
        <v>912</v>
      </c>
      <c r="C22" s="529">
        <v>72499</v>
      </c>
      <c r="D22" s="530">
        <v>1256</v>
      </c>
      <c r="E22" s="517">
        <v>0</v>
      </c>
      <c r="F22" s="517">
        <v>0</v>
      </c>
      <c r="G22" s="520">
        <f t="shared" si="0"/>
        <v>73755</v>
      </c>
      <c r="H22" s="562">
        <v>69466</v>
      </c>
      <c r="I22" s="562">
        <v>1201</v>
      </c>
      <c r="J22" s="549">
        <v>0</v>
      </c>
      <c r="K22" s="549">
        <v>0</v>
      </c>
      <c r="L22" s="26">
        <f t="shared" si="1"/>
        <v>70667</v>
      </c>
      <c r="M22" s="673">
        <f t="shared" si="2"/>
        <v>9794706</v>
      </c>
      <c r="N22" s="673">
        <f t="shared" si="3"/>
        <v>169341</v>
      </c>
      <c r="O22" s="674">
        <v>0</v>
      </c>
      <c r="P22" s="674">
        <v>0</v>
      </c>
      <c r="Q22" s="675">
        <f t="shared" si="4"/>
        <v>9964047</v>
      </c>
    </row>
    <row r="23" spans="1:17" s="61" customFormat="1" ht="14.5">
      <c r="A23" s="342" t="s">
        <v>314</v>
      </c>
      <c r="B23" s="343" t="s">
        <v>913</v>
      </c>
      <c r="C23" s="529">
        <v>66334</v>
      </c>
      <c r="D23" s="530">
        <v>5022</v>
      </c>
      <c r="E23" s="517">
        <v>0</v>
      </c>
      <c r="F23" s="517">
        <v>0</v>
      </c>
      <c r="G23" s="520">
        <f t="shared" si="0"/>
        <v>71356</v>
      </c>
      <c r="H23" s="562">
        <v>63435</v>
      </c>
      <c r="I23" s="562">
        <v>4804</v>
      </c>
      <c r="J23" s="549">
        <v>0</v>
      </c>
      <c r="K23" s="549">
        <v>0</v>
      </c>
      <c r="L23" s="26">
        <f t="shared" si="1"/>
        <v>68239</v>
      </c>
      <c r="M23" s="673">
        <f t="shared" si="2"/>
        <v>8944335</v>
      </c>
      <c r="N23" s="673">
        <f t="shared" si="3"/>
        <v>677364</v>
      </c>
      <c r="O23" s="674">
        <v>0</v>
      </c>
      <c r="P23" s="674">
        <v>0</v>
      </c>
      <c r="Q23" s="675">
        <f t="shared" si="4"/>
        <v>9621699</v>
      </c>
    </row>
    <row r="24" spans="1:17" s="61" customFormat="1" ht="14.5">
      <c r="A24" s="342" t="s">
        <v>315</v>
      </c>
      <c r="B24" s="343" t="s">
        <v>914</v>
      </c>
      <c r="C24" s="529">
        <v>49693</v>
      </c>
      <c r="D24" s="530">
        <v>1447</v>
      </c>
      <c r="E24" s="517">
        <v>0</v>
      </c>
      <c r="F24" s="517">
        <v>0</v>
      </c>
      <c r="G24" s="520">
        <f t="shared" si="0"/>
        <v>51140</v>
      </c>
      <c r="H24" s="562">
        <v>47700</v>
      </c>
      <c r="I24" s="562">
        <v>1389</v>
      </c>
      <c r="J24" s="549">
        <v>0</v>
      </c>
      <c r="K24" s="549">
        <v>0</v>
      </c>
      <c r="L24" s="26">
        <f t="shared" si="1"/>
        <v>49089</v>
      </c>
      <c r="M24" s="673">
        <f t="shared" si="2"/>
        <v>6725700</v>
      </c>
      <c r="N24" s="673">
        <f t="shared" si="3"/>
        <v>195849</v>
      </c>
      <c r="O24" s="674">
        <v>0</v>
      </c>
      <c r="P24" s="674">
        <v>0</v>
      </c>
      <c r="Q24" s="675">
        <f t="shared" si="4"/>
        <v>6921549</v>
      </c>
    </row>
    <row r="25" spans="1:17" s="61" customFormat="1" ht="14.5">
      <c r="A25" s="342" t="s">
        <v>316</v>
      </c>
      <c r="B25" s="343" t="s">
        <v>915</v>
      </c>
      <c r="C25" s="529">
        <v>47256</v>
      </c>
      <c r="D25" s="530">
        <v>2288</v>
      </c>
      <c r="E25" s="513">
        <v>1844</v>
      </c>
      <c r="F25" s="515">
        <v>0</v>
      </c>
      <c r="G25" s="520">
        <f t="shared" si="0"/>
        <v>51388</v>
      </c>
      <c r="H25" s="562">
        <v>46821</v>
      </c>
      <c r="I25" s="562">
        <v>2268</v>
      </c>
      <c r="J25" s="543">
        <v>1844</v>
      </c>
      <c r="K25" s="547">
        <v>0</v>
      </c>
      <c r="L25" s="26">
        <f t="shared" si="1"/>
        <v>50933</v>
      </c>
      <c r="M25" s="673">
        <f>H25*141</f>
        <v>6601761</v>
      </c>
      <c r="N25" s="673">
        <f t="shared" si="3"/>
        <v>319788</v>
      </c>
      <c r="O25" s="674">
        <f>J25*234</f>
        <v>431496</v>
      </c>
      <c r="P25" s="674">
        <v>0</v>
      </c>
      <c r="Q25" s="675">
        <f t="shared" si="4"/>
        <v>7353045</v>
      </c>
    </row>
    <row r="26" spans="1:17" s="61" customFormat="1" ht="14.5">
      <c r="A26" s="342" t="s">
        <v>916</v>
      </c>
      <c r="B26" s="343" t="s">
        <v>917</v>
      </c>
      <c r="C26" s="529">
        <v>107784</v>
      </c>
      <c r="D26" s="530">
        <v>7951</v>
      </c>
      <c r="E26" s="517">
        <v>0</v>
      </c>
      <c r="F26" s="517">
        <v>0</v>
      </c>
      <c r="G26" s="520">
        <f t="shared" si="0"/>
        <v>115735</v>
      </c>
      <c r="H26" s="562">
        <v>103239</v>
      </c>
      <c r="I26" s="562">
        <v>7616</v>
      </c>
      <c r="J26" s="549">
        <v>0</v>
      </c>
      <c r="K26" s="549">
        <v>0</v>
      </c>
      <c r="L26" s="26">
        <f t="shared" si="1"/>
        <v>110855</v>
      </c>
      <c r="M26" s="673">
        <f t="shared" si="2"/>
        <v>14556699</v>
      </c>
      <c r="N26" s="673">
        <f t="shared" si="3"/>
        <v>1073856</v>
      </c>
      <c r="O26" s="674">
        <v>0</v>
      </c>
      <c r="P26" s="674">
        <v>0</v>
      </c>
      <c r="Q26" s="675">
        <f t="shared" si="4"/>
        <v>15630555</v>
      </c>
    </row>
    <row r="27" spans="1:17" s="61" customFormat="1" ht="14.5">
      <c r="A27" s="342" t="s">
        <v>918</v>
      </c>
      <c r="B27" s="343" t="s">
        <v>919</v>
      </c>
      <c r="C27" s="529">
        <v>51952</v>
      </c>
      <c r="D27" s="530">
        <v>626</v>
      </c>
      <c r="E27" s="517">
        <v>0</v>
      </c>
      <c r="F27" s="517">
        <v>0</v>
      </c>
      <c r="G27" s="520">
        <f t="shared" si="0"/>
        <v>52578</v>
      </c>
      <c r="H27" s="562">
        <v>49838</v>
      </c>
      <c r="I27" s="562">
        <v>600</v>
      </c>
      <c r="J27" s="549">
        <v>0</v>
      </c>
      <c r="K27" s="549">
        <v>0</v>
      </c>
      <c r="L27" s="26">
        <f t="shared" si="1"/>
        <v>50438</v>
      </c>
      <c r="M27" s="673">
        <f t="shared" si="2"/>
        <v>7027158</v>
      </c>
      <c r="N27" s="673">
        <f t="shared" si="3"/>
        <v>84600</v>
      </c>
      <c r="O27" s="674">
        <v>0</v>
      </c>
      <c r="P27" s="674">
        <v>0</v>
      </c>
      <c r="Q27" s="675">
        <f t="shared" si="4"/>
        <v>7111758</v>
      </c>
    </row>
    <row r="28" spans="1:17" s="61" customFormat="1" ht="14.5">
      <c r="A28" s="342" t="s">
        <v>920</v>
      </c>
      <c r="B28" s="343" t="s">
        <v>921</v>
      </c>
      <c r="C28" s="529">
        <v>133025</v>
      </c>
      <c r="D28" s="530">
        <v>8112</v>
      </c>
      <c r="E28" s="517">
        <v>0</v>
      </c>
      <c r="F28" s="517">
        <v>0</v>
      </c>
      <c r="G28" s="520">
        <f t="shared" si="0"/>
        <v>141137</v>
      </c>
      <c r="H28" s="562">
        <v>127360</v>
      </c>
      <c r="I28" s="562">
        <v>7770</v>
      </c>
      <c r="J28" s="549">
        <v>0</v>
      </c>
      <c r="K28" s="549">
        <v>0</v>
      </c>
      <c r="L28" s="26">
        <f t="shared" si="1"/>
        <v>135130</v>
      </c>
      <c r="M28" s="673">
        <f t="shared" si="2"/>
        <v>17957760</v>
      </c>
      <c r="N28" s="673">
        <f t="shared" si="3"/>
        <v>1095570</v>
      </c>
      <c r="O28" s="674">
        <v>0</v>
      </c>
      <c r="P28" s="674">
        <v>0</v>
      </c>
      <c r="Q28" s="675">
        <f t="shared" si="4"/>
        <v>19053330</v>
      </c>
    </row>
    <row r="29" spans="1:17" s="61" customFormat="1" ht="14.5">
      <c r="A29" s="342" t="s">
        <v>922</v>
      </c>
      <c r="B29" s="343" t="s">
        <v>923</v>
      </c>
      <c r="C29" s="529">
        <v>75498</v>
      </c>
      <c r="D29" s="530">
        <v>17535</v>
      </c>
      <c r="E29" s="517">
        <v>0</v>
      </c>
      <c r="F29" s="517">
        <v>0</v>
      </c>
      <c r="G29" s="520">
        <f t="shared" si="0"/>
        <v>93033</v>
      </c>
      <c r="H29" s="562">
        <v>72230</v>
      </c>
      <c r="I29" s="562">
        <v>16778</v>
      </c>
      <c r="J29" s="549">
        <v>0</v>
      </c>
      <c r="K29" s="549">
        <v>0</v>
      </c>
      <c r="L29" s="26">
        <f t="shared" si="1"/>
        <v>89008</v>
      </c>
      <c r="M29" s="673">
        <f t="shared" si="2"/>
        <v>10184430</v>
      </c>
      <c r="N29" s="673">
        <f t="shared" si="3"/>
        <v>2365698</v>
      </c>
      <c r="O29" s="674">
        <v>0</v>
      </c>
      <c r="P29" s="674">
        <v>0</v>
      </c>
      <c r="Q29" s="675">
        <f t="shared" si="4"/>
        <v>12550128</v>
      </c>
    </row>
    <row r="30" spans="1:17" s="61" customFormat="1" ht="14.5">
      <c r="A30" s="342" t="s">
        <v>924</v>
      </c>
      <c r="B30" s="343" t="s">
        <v>925</v>
      </c>
      <c r="C30" s="529">
        <v>92189</v>
      </c>
      <c r="D30" s="530">
        <v>5905</v>
      </c>
      <c r="E30" s="517">
        <v>0</v>
      </c>
      <c r="F30" s="517">
        <v>0</v>
      </c>
      <c r="G30" s="520">
        <f t="shared" si="0"/>
        <v>98094</v>
      </c>
      <c r="H30" s="562">
        <v>88212</v>
      </c>
      <c r="I30" s="562">
        <v>5651</v>
      </c>
      <c r="J30" s="549">
        <v>0</v>
      </c>
      <c r="K30" s="549">
        <v>0</v>
      </c>
      <c r="L30" s="26">
        <f t="shared" si="1"/>
        <v>93863</v>
      </c>
      <c r="M30" s="673">
        <f t="shared" si="2"/>
        <v>12437892</v>
      </c>
      <c r="N30" s="673">
        <f t="shared" si="3"/>
        <v>796791</v>
      </c>
      <c r="O30" s="674">
        <v>0</v>
      </c>
      <c r="P30" s="674">
        <v>0</v>
      </c>
      <c r="Q30" s="675">
        <f t="shared" si="4"/>
        <v>13234683</v>
      </c>
    </row>
    <row r="31" spans="1:17" s="61" customFormat="1" ht="14.5">
      <c r="A31" s="342" t="s">
        <v>926</v>
      </c>
      <c r="B31" s="343" t="s">
        <v>927</v>
      </c>
      <c r="C31" s="529">
        <v>100680</v>
      </c>
      <c r="D31" s="530">
        <v>1917</v>
      </c>
      <c r="E31" s="517">
        <v>0</v>
      </c>
      <c r="F31" s="517">
        <v>0</v>
      </c>
      <c r="G31" s="520">
        <f t="shared" si="0"/>
        <v>102597</v>
      </c>
      <c r="H31" s="562">
        <v>96342</v>
      </c>
      <c r="I31" s="562">
        <v>1836</v>
      </c>
      <c r="J31" s="549">
        <v>0</v>
      </c>
      <c r="K31" s="549">
        <v>0</v>
      </c>
      <c r="L31" s="26">
        <f t="shared" si="1"/>
        <v>98178</v>
      </c>
      <c r="M31" s="673">
        <f t="shared" si="2"/>
        <v>13584222</v>
      </c>
      <c r="N31" s="673">
        <f t="shared" si="3"/>
        <v>258876</v>
      </c>
      <c r="O31" s="674">
        <v>0</v>
      </c>
      <c r="P31" s="674">
        <v>0</v>
      </c>
      <c r="Q31" s="675">
        <f t="shared" si="4"/>
        <v>13843098</v>
      </c>
    </row>
    <row r="32" spans="1:17" s="338" customFormat="1" ht="14.5">
      <c r="A32" s="342" t="s">
        <v>928</v>
      </c>
      <c r="B32" s="343" t="s">
        <v>929</v>
      </c>
      <c r="C32" s="529">
        <v>187326</v>
      </c>
      <c r="D32" s="530">
        <v>12682</v>
      </c>
      <c r="E32" s="517">
        <v>0</v>
      </c>
      <c r="F32" s="513">
        <v>0</v>
      </c>
      <c r="G32" s="520">
        <f t="shared" si="0"/>
        <v>200008</v>
      </c>
      <c r="H32" s="562">
        <v>179360</v>
      </c>
      <c r="I32" s="562">
        <v>12141</v>
      </c>
      <c r="J32" s="549">
        <v>0</v>
      </c>
      <c r="K32" s="543">
        <v>0</v>
      </c>
      <c r="L32" s="26">
        <f t="shared" si="1"/>
        <v>191501</v>
      </c>
      <c r="M32" s="673">
        <f t="shared" si="2"/>
        <v>25289760</v>
      </c>
      <c r="N32" s="673">
        <f t="shared" si="3"/>
        <v>1711881</v>
      </c>
      <c r="O32" s="674">
        <v>0</v>
      </c>
      <c r="P32" s="674">
        <v>0</v>
      </c>
      <c r="Q32" s="675">
        <f t="shared" si="4"/>
        <v>27001641</v>
      </c>
    </row>
    <row r="33" spans="1:17" s="338" customFormat="1" ht="14.5">
      <c r="A33" s="342" t="s">
        <v>930</v>
      </c>
      <c r="B33" s="343" t="s">
        <v>931</v>
      </c>
      <c r="C33" s="529">
        <v>52535</v>
      </c>
      <c r="D33" s="530">
        <v>5878</v>
      </c>
      <c r="E33" s="513">
        <v>0</v>
      </c>
      <c r="F33" s="513">
        <v>0</v>
      </c>
      <c r="G33" s="520">
        <f t="shared" si="0"/>
        <v>58413</v>
      </c>
      <c r="H33" s="562">
        <v>50215</v>
      </c>
      <c r="I33" s="562">
        <v>5617</v>
      </c>
      <c r="J33" s="543">
        <v>0</v>
      </c>
      <c r="K33" s="543">
        <v>0</v>
      </c>
      <c r="L33" s="26">
        <f t="shared" si="1"/>
        <v>55832</v>
      </c>
      <c r="M33" s="673">
        <f t="shared" si="2"/>
        <v>7080315</v>
      </c>
      <c r="N33" s="673">
        <f t="shared" si="3"/>
        <v>791997</v>
      </c>
      <c r="O33" s="674">
        <v>0</v>
      </c>
      <c r="P33" s="674">
        <v>0</v>
      </c>
      <c r="Q33" s="675">
        <f t="shared" si="4"/>
        <v>7872312</v>
      </c>
    </row>
    <row r="34" spans="1:17" s="338" customFormat="1" ht="14.5">
      <c r="A34" s="342" t="s">
        <v>932</v>
      </c>
      <c r="B34" s="343" t="s">
        <v>933</v>
      </c>
      <c r="C34" s="529">
        <v>41956</v>
      </c>
      <c r="D34" s="530">
        <v>24</v>
      </c>
      <c r="E34" s="513">
        <v>0</v>
      </c>
      <c r="F34" s="513">
        <v>0</v>
      </c>
      <c r="G34" s="520">
        <f t="shared" si="0"/>
        <v>41980</v>
      </c>
      <c r="H34" s="562">
        <v>40164</v>
      </c>
      <c r="I34" s="562">
        <v>24</v>
      </c>
      <c r="J34" s="543">
        <v>0</v>
      </c>
      <c r="K34" s="543">
        <v>0</v>
      </c>
      <c r="L34" s="26">
        <f t="shared" si="1"/>
        <v>40188</v>
      </c>
      <c r="M34" s="673">
        <f t="shared" si="2"/>
        <v>5663124</v>
      </c>
      <c r="N34" s="673">
        <f t="shared" si="3"/>
        <v>3384</v>
      </c>
      <c r="O34" s="674">
        <v>0</v>
      </c>
      <c r="P34" s="674">
        <v>0</v>
      </c>
      <c r="Q34" s="675">
        <f t="shared" si="4"/>
        <v>5666508</v>
      </c>
    </row>
    <row r="35" spans="1:17" s="338" customFormat="1" ht="14.5">
      <c r="A35" s="342" t="s">
        <v>934</v>
      </c>
      <c r="B35" s="343" t="s">
        <v>935</v>
      </c>
      <c r="C35" s="529">
        <v>92630</v>
      </c>
      <c r="D35" s="530">
        <v>9451</v>
      </c>
      <c r="E35" s="513">
        <v>0</v>
      </c>
      <c r="F35" s="513">
        <v>0</v>
      </c>
      <c r="G35" s="520">
        <f t="shared" si="0"/>
        <v>102081</v>
      </c>
      <c r="H35" s="562">
        <v>88598</v>
      </c>
      <c r="I35" s="562">
        <v>9041</v>
      </c>
      <c r="J35" s="543">
        <v>0</v>
      </c>
      <c r="K35" s="543">
        <v>0</v>
      </c>
      <c r="L35" s="26">
        <f t="shared" si="1"/>
        <v>97639</v>
      </c>
      <c r="M35" s="673">
        <f t="shared" si="2"/>
        <v>12492318</v>
      </c>
      <c r="N35" s="673">
        <f t="shared" si="3"/>
        <v>1274781</v>
      </c>
      <c r="O35" s="674">
        <v>0</v>
      </c>
      <c r="P35" s="674">
        <v>0</v>
      </c>
      <c r="Q35" s="675">
        <f t="shared" si="4"/>
        <v>13767099</v>
      </c>
    </row>
    <row r="36" spans="1:17" s="338" customFormat="1" ht="14.5">
      <c r="A36" s="342" t="s">
        <v>936</v>
      </c>
      <c r="B36" s="343" t="s">
        <v>937</v>
      </c>
      <c r="C36" s="529">
        <v>99548</v>
      </c>
      <c r="D36" s="530">
        <v>526</v>
      </c>
      <c r="E36" s="513">
        <v>0</v>
      </c>
      <c r="F36" s="513">
        <v>0</v>
      </c>
      <c r="G36" s="520">
        <f t="shared" si="0"/>
        <v>100074</v>
      </c>
      <c r="H36" s="562">
        <v>95442</v>
      </c>
      <c r="I36" s="562">
        <v>509</v>
      </c>
      <c r="J36" s="543">
        <v>0</v>
      </c>
      <c r="K36" s="543">
        <v>0</v>
      </c>
      <c r="L36" s="26">
        <f t="shared" si="1"/>
        <v>95951</v>
      </c>
      <c r="M36" s="673">
        <f t="shared" si="2"/>
        <v>13457322</v>
      </c>
      <c r="N36" s="673">
        <f t="shared" si="3"/>
        <v>71769</v>
      </c>
      <c r="O36" s="674">
        <v>0</v>
      </c>
      <c r="P36" s="674">
        <v>0</v>
      </c>
      <c r="Q36" s="675">
        <f t="shared" si="4"/>
        <v>13529091</v>
      </c>
    </row>
    <row r="37" spans="1:17" s="338" customFormat="1" ht="14.5">
      <c r="A37" s="342" t="s">
        <v>938</v>
      </c>
      <c r="B37" s="343" t="s">
        <v>939</v>
      </c>
      <c r="C37" s="529">
        <v>61055</v>
      </c>
      <c r="D37" s="530">
        <v>5736</v>
      </c>
      <c r="E37" s="513">
        <v>0</v>
      </c>
      <c r="F37" s="513">
        <v>0</v>
      </c>
      <c r="G37" s="520">
        <f t="shared" si="0"/>
        <v>66791</v>
      </c>
      <c r="H37" s="562">
        <v>58433</v>
      </c>
      <c r="I37" s="562">
        <v>5491</v>
      </c>
      <c r="J37" s="543">
        <v>0</v>
      </c>
      <c r="K37" s="543">
        <v>0</v>
      </c>
      <c r="L37" s="26">
        <f t="shared" si="1"/>
        <v>63924</v>
      </c>
      <c r="M37" s="673">
        <f t="shared" si="2"/>
        <v>8239053</v>
      </c>
      <c r="N37" s="673">
        <f t="shared" si="3"/>
        <v>774231</v>
      </c>
      <c r="O37" s="674">
        <v>0</v>
      </c>
      <c r="P37" s="674">
        <v>0</v>
      </c>
      <c r="Q37" s="675">
        <f t="shared" si="4"/>
        <v>9013284</v>
      </c>
    </row>
    <row r="38" spans="1:17" s="338" customFormat="1" ht="14.5">
      <c r="A38" s="342" t="s">
        <v>940</v>
      </c>
      <c r="B38" s="345" t="s">
        <v>941</v>
      </c>
      <c r="C38" s="529">
        <v>64007</v>
      </c>
      <c r="D38" s="530">
        <v>5014</v>
      </c>
      <c r="E38" s="513">
        <v>0</v>
      </c>
      <c r="F38" s="513">
        <v>0</v>
      </c>
      <c r="G38" s="520">
        <f t="shared" si="0"/>
        <v>69021</v>
      </c>
      <c r="H38" s="562">
        <v>61284</v>
      </c>
      <c r="I38" s="562">
        <v>4797</v>
      </c>
      <c r="J38" s="543">
        <v>0</v>
      </c>
      <c r="K38" s="543">
        <v>0</v>
      </c>
      <c r="L38" s="26">
        <f t="shared" si="1"/>
        <v>66081</v>
      </c>
      <c r="M38" s="673">
        <f t="shared" si="2"/>
        <v>8641044</v>
      </c>
      <c r="N38" s="673">
        <f t="shared" si="3"/>
        <v>676377</v>
      </c>
      <c r="O38" s="674">
        <v>0</v>
      </c>
      <c r="P38" s="674">
        <v>0</v>
      </c>
      <c r="Q38" s="675">
        <f t="shared" si="4"/>
        <v>9317421</v>
      </c>
    </row>
    <row r="39" spans="1:17" s="338" customFormat="1" ht="14.5">
      <c r="A39" s="342" t="s">
        <v>942</v>
      </c>
      <c r="B39" s="345" t="s">
        <v>943</v>
      </c>
      <c r="C39" s="529">
        <v>36468</v>
      </c>
      <c r="D39" s="530">
        <v>0</v>
      </c>
      <c r="E39" s="513">
        <v>0</v>
      </c>
      <c r="F39" s="513">
        <v>0</v>
      </c>
      <c r="G39" s="520">
        <f t="shared" si="0"/>
        <v>36468</v>
      </c>
      <c r="H39" s="562">
        <v>34794</v>
      </c>
      <c r="I39" s="562">
        <v>0</v>
      </c>
      <c r="J39" s="543">
        <v>0</v>
      </c>
      <c r="K39" s="543">
        <v>0</v>
      </c>
      <c r="L39" s="26">
        <f t="shared" si="1"/>
        <v>34794</v>
      </c>
      <c r="M39" s="673">
        <f t="shared" si="2"/>
        <v>4905954</v>
      </c>
      <c r="N39" s="673">
        <f t="shared" si="3"/>
        <v>0</v>
      </c>
      <c r="O39" s="674">
        <v>0</v>
      </c>
      <c r="P39" s="674">
        <v>0</v>
      </c>
      <c r="Q39" s="675">
        <f t="shared" si="4"/>
        <v>4905954</v>
      </c>
    </row>
    <row r="40" spans="1:17" s="338" customFormat="1" ht="14.5">
      <c r="A40" s="342" t="s">
        <v>944</v>
      </c>
      <c r="B40" s="345" t="s">
        <v>945</v>
      </c>
      <c r="C40" s="529">
        <v>86833</v>
      </c>
      <c r="D40" s="530">
        <v>3217</v>
      </c>
      <c r="E40" s="513">
        <v>0</v>
      </c>
      <c r="F40" s="513">
        <v>0</v>
      </c>
      <c r="G40" s="520">
        <f t="shared" si="0"/>
        <v>90050</v>
      </c>
      <c r="H40" s="562">
        <v>83229</v>
      </c>
      <c r="I40" s="562">
        <v>3081</v>
      </c>
      <c r="J40" s="543">
        <v>0</v>
      </c>
      <c r="K40" s="543">
        <v>0</v>
      </c>
      <c r="L40" s="26">
        <f t="shared" si="1"/>
        <v>86310</v>
      </c>
      <c r="M40" s="673">
        <f t="shared" si="2"/>
        <v>11735289</v>
      </c>
      <c r="N40" s="673">
        <f t="shared" si="3"/>
        <v>434421</v>
      </c>
      <c r="O40" s="674">
        <v>0</v>
      </c>
      <c r="P40" s="674">
        <v>0</v>
      </c>
      <c r="Q40" s="675">
        <f t="shared" si="4"/>
        <v>12169710</v>
      </c>
    </row>
    <row r="41" spans="1:17" s="338" customFormat="1" ht="14.5">
      <c r="A41" s="342" t="s">
        <v>946</v>
      </c>
      <c r="B41" s="345" t="s">
        <v>947</v>
      </c>
      <c r="C41" s="529">
        <v>13166</v>
      </c>
      <c r="D41" s="530">
        <v>957</v>
      </c>
      <c r="E41" s="513">
        <v>0</v>
      </c>
      <c r="F41" s="513">
        <v>0</v>
      </c>
      <c r="G41" s="520">
        <f t="shared" si="0"/>
        <v>14123</v>
      </c>
      <c r="H41" s="562">
        <v>12572</v>
      </c>
      <c r="I41" s="562">
        <v>914</v>
      </c>
      <c r="J41" s="543">
        <v>0</v>
      </c>
      <c r="K41" s="543">
        <v>0</v>
      </c>
      <c r="L41" s="26">
        <f t="shared" si="1"/>
        <v>13486</v>
      </c>
      <c r="M41" s="673">
        <f t="shared" si="2"/>
        <v>1772652</v>
      </c>
      <c r="N41" s="673">
        <f t="shared" si="3"/>
        <v>128874</v>
      </c>
      <c r="O41" s="674">
        <v>0</v>
      </c>
      <c r="P41" s="674">
        <v>0</v>
      </c>
      <c r="Q41" s="675">
        <f t="shared" si="4"/>
        <v>1901526</v>
      </c>
    </row>
    <row r="42" spans="1:17" s="338" customFormat="1" ht="25">
      <c r="A42" s="342" t="s">
        <v>948</v>
      </c>
      <c r="B42" s="345" t="s">
        <v>949</v>
      </c>
      <c r="C42" s="529">
        <v>44387</v>
      </c>
      <c r="D42" s="530">
        <v>6002</v>
      </c>
      <c r="E42" s="513">
        <v>0</v>
      </c>
      <c r="F42" s="513">
        <v>0</v>
      </c>
      <c r="G42" s="520">
        <f t="shared" si="0"/>
        <v>50389</v>
      </c>
      <c r="H42" s="562">
        <v>42530</v>
      </c>
      <c r="I42" s="562">
        <v>5750</v>
      </c>
      <c r="J42" s="543">
        <v>0</v>
      </c>
      <c r="K42" s="543">
        <v>0</v>
      </c>
      <c r="L42" s="26">
        <f t="shared" si="1"/>
        <v>48280</v>
      </c>
      <c r="M42" s="673">
        <f t="shared" si="2"/>
        <v>5996730</v>
      </c>
      <c r="N42" s="673">
        <f t="shared" si="3"/>
        <v>810750</v>
      </c>
      <c r="O42" s="674">
        <v>0</v>
      </c>
      <c r="P42" s="674">
        <v>0</v>
      </c>
      <c r="Q42" s="675">
        <f t="shared" si="4"/>
        <v>6807480</v>
      </c>
    </row>
    <row r="43" spans="1:17" s="338" customFormat="1" ht="25">
      <c r="A43" s="342" t="s">
        <v>950</v>
      </c>
      <c r="B43" s="345" t="s">
        <v>951</v>
      </c>
      <c r="C43" s="529">
        <v>26660</v>
      </c>
      <c r="D43" s="530">
        <v>242</v>
      </c>
      <c r="E43" s="513">
        <v>0</v>
      </c>
      <c r="F43" s="513">
        <v>0</v>
      </c>
      <c r="G43" s="520">
        <f t="shared" si="0"/>
        <v>26902</v>
      </c>
      <c r="H43" s="562">
        <v>25392</v>
      </c>
      <c r="I43" s="562">
        <v>231</v>
      </c>
      <c r="J43" s="543">
        <v>0</v>
      </c>
      <c r="K43" s="543">
        <v>0</v>
      </c>
      <c r="L43" s="26">
        <f t="shared" si="1"/>
        <v>25623</v>
      </c>
      <c r="M43" s="673">
        <f t="shared" si="2"/>
        <v>3580272</v>
      </c>
      <c r="N43" s="673">
        <f t="shared" si="3"/>
        <v>32571</v>
      </c>
      <c r="O43" s="674">
        <v>0</v>
      </c>
      <c r="P43" s="674">
        <v>0</v>
      </c>
      <c r="Q43" s="675">
        <f t="shared" si="4"/>
        <v>3612843</v>
      </c>
    </row>
    <row r="44" spans="1:17" ht="13">
      <c r="A44" s="3" t="s">
        <v>18</v>
      </c>
      <c r="B44" s="18"/>
      <c r="C44" s="26">
        <f>SUM(C11:C43)</f>
        <v>2648425</v>
      </c>
      <c r="D44" s="26">
        <f>SUM(D11:D43)</f>
        <v>167033</v>
      </c>
      <c r="E44" s="514">
        <v>1844</v>
      </c>
      <c r="F44" s="514">
        <f>SUM(F11:F43)</f>
        <v>0</v>
      </c>
      <c r="G44" s="520">
        <f t="shared" si="0"/>
        <v>2817302</v>
      </c>
      <c r="H44" s="561">
        <f>SUM(H11:H43)</f>
        <v>2537222</v>
      </c>
      <c r="I44" s="26">
        <f>SUM(I11:I43)</f>
        <v>159981</v>
      </c>
      <c r="J44" s="664">
        <f t="shared" ref="J44:K44" si="5">SUM(J11:J43)</f>
        <v>1844</v>
      </c>
      <c r="K44" s="565">
        <f t="shared" si="5"/>
        <v>0</v>
      </c>
      <c r="L44" s="26">
        <f>SUM(L11:L43)</f>
        <v>2699047</v>
      </c>
      <c r="M44" s="676">
        <f>SUM(M11:M43)</f>
        <v>357748302</v>
      </c>
      <c r="N44" s="676">
        <f t="shared" ref="N44:Q44" si="6">SUM(N11:N43)</f>
        <v>22557321</v>
      </c>
      <c r="O44" s="676">
        <f t="shared" si="6"/>
        <v>431496</v>
      </c>
      <c r="P44" s="352">
        <f t="shared" si="6"/>
        <v>0</v>
      </c>
      <c r="Q44" s="676">
        <f t="shared" si="6"/>
        <v>380737119</v>
      </c>
    </row>
    <row r="45" spans="1:17">
      <c r="A45" s="67"/>
      <c r="B45" s="20"/>
      <c r="C45" s="20">
        <v>1192670</v>
      </c>
      <c r="D45" s="20">
        <v>300924</v>
      </c>
      <c r="E45" s="20">
        <v>9871</v>
      </c>
      <c r="F45" s="20">
        <v>0</v>
      </c>
      <c r="G45" s="20">
        <v>1503465</v>
      </c>
      <c r="H45" s="20">
        <v>1053089</v>
      </c>
      <c r="I45" s="20">
        <v>265674</v>
      </c>
      <c r="J45" s="20">
        <v>9871</v>
      </c>
      <c r="K45" s="20">
        <v>0</v>
      </c>
      <c r="L45" s="20">
        <v>1328634</v>
      </c>
      <c r="M45" s="20">
        <v>156910261</v>
      </c>
      <c r="N45" s="20">
        <v>39585426</v>
      </c>
      <c r="O45" s="20">
        <v>1470779</v>
      </c>
      <c r="P45" s="20">
        <v>0</v>
      </c>
      <c r="Q45" s="20">
        <v>197966466</v>
      </c>
    </row>
    <row r="46" spans="1:17">
      <c r="A46" s="10" t="s">
        <v>8</v>
      </c>
      <c r="B46"/>
      <c r="C46">
        <f>SUM(C44:C45)</f>
        <v>3841095</v>
      </c>
      <c r="D46">
        <f t="shared" ref="D46:Q46" si="7">SUM(D44:D45)</f>
        <v>467957</v>
      </c>
      <c r="E46">
        <f t="shared" si="7"/>
        <v>11715</v>
      </c>
      <c r="F46">
        <f t="shared" si="7"/>
        <v>0</v>
      </c>
      <c r="G46">
        <f t="shared" si="7"/>
        <v>4320767</v>
      </c>
      <c r="H46">
        <f t="shared" si="7"/>
        <v>3590311</v>
      </c>
      <c r="I46">
        <f t="shared" si="7"/>
        <v>425655</v>
      </c>
      <c r="J46">
        <f t="shared" si="7"/>
        <v>11715</v>
      </c>
      <c r="K46">
        <f t="shared" si="7"/>
        <v>0</v>
      </c>
      <c r="L46">
        <f t="shared" si="7"/>
        <v>4027681</v>
      </c>
      <c r="M46">
        <f t="shared" si="7"/>
        <v>514658563</v>
      </c>
      <c r="N46">
        <f t="shared" si="7"/>
        <v>62142747</v>
      </c>
      <c r="O46">
        <f t="shared" si="7"/>
        <v>1902275</v>
      </c>
      <c r="P46">
        <f t="shared" si="7"/>
        <v>0</v>
      </c>
      <c r="Q46">
        <f t="shared" si="7"/>
        <v>578703585</v>
      </c>
    </row>
    <row r="47" spans="1:17">
      <c r="A47" t="s">
        <v>9</v>
      </c>
      <c r="B47"/>
      <c r="C47"/>
      <c r="D47"/>
    </row>
    <row r="48" spans="1:17" ht="13">
      <c r="A48" t="s">
        <v>10</v>
      </c>
      <c r="B48"/>
      <c r="C48"/>
      <c r="D48"/>
      <c r="I48" s="11"/>
      <c r="J48" s="11"/>
      <c r="K48" s="11"/>
      <c r="L48" s="11"/>
    </row>
    <row r="49" spans="1:14" customFormat="1" ht="13">
      <c r="A49" s="15" t="s">
        <v>425</v>
      </c>
      <c r="J49" s="11"/>
      <c r="K49" s="11"/>
      <c r="L49" s="11"/>
    </row>
    <row r="50" spans="1:14" customFormat="1">
      <c r="C50" s="15" t="s">
        <v>426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1:14" customFormat="1">
      <c r="C51" s="405"/>
      <c r="E51" s="12"/>
      <c r="F51" s="12"/>
      <c r="G51" s="12"/>
      <c r="H51" s="12"/>
      <c r="I51" s="12"/>
      <c r="J51" s="12"/>
      <c r="K51" s="12"/>
      <c r="L51" s="12"/>
      <c r="M51" s="12"/>
    </row>
    <row r="52" spans="1:14" s="274" customFormat="1" ht="12.75" customHeight="1">
      <c r="A52" s="197"/>
      <c r="B52" s="197"/>
      <c r="C52"/>
      <c r="D52"/>
      <c r="E52"/>
      <c r="F52"/>
      <c r="G52"/>
      <c r="H52"/>
      <c r="I52" s="402"/>
      <c r="J52" s="402"/>
      <c r="K52"/>
      <c r="L52" s="471" t="s">
        <v>13</v>
      </c>
      <c r="M52" s="402"/>
      <c r="N52" s="402"/>
    </row>
    <row r="53" spans="1:14" s="274" customFormat="1" ht="12.75" customHeight="1">
      <c r="A53" s="197" t="s">
        <v>12</v>
      </c>
      <c r="B53"/>
      <c r="C53" s="399"/>
      <c r="D53" s="826" t="s">
        <v>13</v>
      </c>
      <c r="E53" s="826"/>
      <c r="F53" s="14"/>
      <c r="G53"/>
      <c r="H53"/>
      <c r="I53" s="402"/>
      <c r="J53" s="402"/>
      <c r="K53" s="341" t="s">
        <v>14</v>
      </c>
      <c r="L53" s="341"/>
      <c r="M53" s="402"/>
      <c r="N53" s="402"/>
    </row>
    <row r="54" spans="1:14" s="274" customFormat="1" ht="12.75" customHeight="1">
      <c r="A54" s="197"/>
      <c r="B54" s="197"/>
      <c r="C54" s="827" t="s">
        <v>898</v>
      </c>
      <c r="D54" s="827"/>
      <c r="E54" s="827"/>
      <c r="F54" s="827"/>
      <c r="G54"/>
      <c r="H54"/>
      <c r="I54"/>
      <c r="J54"/>
      <c r="K54" s="341" t="s">
        <v>953</v>
      </c>
      <c r="L54" s="341"/>
      <c r="M54" s="31"/>
      <c r="N54" s="31"/>
    </row>
    <row r="55" spans="1:14" s="274" customFormat="1" ht="13">
      <c r="A55"/>
      <c r="B55"/>
      <c r="C55"/>
      <c r="D55"/>
      <c r="E55"/>
      <c r="F55"/>
      <c r="G55"/>
      <c r="H55"/>
      <c r="I55" s="478"/>
      <c r="J55" s="478"/>
      <c r="K55" s="201" t="s">
        <v>84</v>
      </c>
      <c r="L55" s="401"/>
      <c r="M55" s="478"/>
      <c r="N55"/>
    </row>
    <row r="56" spans="1:14">
      <c r="A56" s="967"/>
      <c r="B56" s="967"/>
      <c r="C56" s="967"/>
      <c r="D56" s="967"/>
      <c r="E56" s="967"/>
      <c r="F56" s="967"/>
      <c r="G56" s="967"/>
      <c r="H56" s="967"/>
      <c r="I56" s="967"/>
      <c r="J56" s="967"/>
      <c r="K56" s="967"/>
      <c r="L56" s="967"/>
    </row>
  </sheetData>
  <mergeCells count="14">
    <mergeCell ref="D53:E53"/>
    <mergeCell ref="C54:F54"/>
    <mergeCell ref="A5:O5"/>
    <mergeCell ref="A56:L56"/>
    <mergeCell ref="O1:Q1"/>
    <mergeCell ref="A2:L2"/>
    <mergeCell ref="A3:L3"/>
    <mergeCell ref="A8:A9"/>
    <mergeCell ref="B8:B9"/>
    <mergeCell ref="C8:G8"/>
    <mergeCell ref="H8:L8"/>
    <mergeCell ref="M8:Q8"/>
    <mergeCell ref="A7:B7"/>
    <mergeCell ref="N7:Q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X56"/>
  <sheetViews>
    <sheetView topLeftCell="B31" zoomScale="85" zoomScaleNormal="85" zoomScaleSheetLayoutView="80" workbookViewId="0">
      <selection activeCell="I40" sqref="I40"/>
    </sheetView>
  </sheetViews>
  <sheetFormatPr defaultColWidth="9.1796875" defaultRowHeight="12.5"/>
  <cols>
    <col min="1" max="1" width="7.1796875" style="15" customWidth="1"/>
    <col min="2" max="2" width="12.54296875" style="15" bestFit="1" customWidth="1"/>
    <col min="3" max="3" width="9.54296875" style="15" customWidth="1"/>
    <col min="4" max="4" width="9.453125" style="15" customWidth="1"/>
    <col min="5" max="6" width="9.1796875" style="15"/>
    <col min="7" max="7" width="10.81640625" style="15" customWidth="1"/>
    <col min="8" max="8" width="10.453125" style="15" customWidth="1"/>
    <col min="9" max="9" width="10.81640625" style="15" customWidth="1"/>
    <col min="10" max="10" width="10.453125" style="15" customWidth="1"/>
    <col min="11" max="11" width="11.453125" style="15" customWidth="1"/>
    <col min="12" max="12" width="11.54296875" style="15" customWidth="1"/>
    <col min="13" max="13" width="12.81640625" style="15" bestFit="1" customWidth="1"/>
    <col min="14" max="14" width="9.81640625" style="15" bestFit="1" customWidth="1"/>
    <col min="15" max="15" width="8.81640625" style="15" customWidth="1"/>
    <col min="16" max="16" width="9.1796875" style="15"/>
    <col min="17" max="17" width="11" style="15" customWidth="1"/>
    <col min="18" max="16384" width="9.1796875" style="15"/>
  </cols>
  <sheetData>
    <row r="1" spans="1:17" customFormat="1" ht="12.75" customHeight="1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858" t="s">
        <v>61</v>
      </c>
      <c r="P1" s="858"/>
      <c r="Q1" s="858"/>
    </row>
    <row r="2" spans="1:17" customFormat="1" ht="15.5">
      <c r="A2" s="859" t="s">
        <v>0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40"/>
      <c r="N2" s="40"/>
      <c r="O2" s="40"/>
      <c r="P2" s="40"/>
    </row>
    <row r="3" spans="1:17" customFormat="1" ht="20">
      <c r="A3" s="860" t="s">
        <v>743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39"/>
      <c r="N3" s="39"/>
      <c r="O3" s="39"/>
      <c r="P3" s="39"/>
    </row>
    <row r="4" spans="1:17" customFormat="1" ht="11.25" customHeight="1"/>
    <row r="5" spans="1:17" customFormat="1" ht="15.5">
      <c r="A5" s="966" t="s">
        <v>800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548"/>
      <c r="N5" s="15"/>
      <c r="O5" s="15"/>
      <c r="P5" s="15"/>
    </row>
    <row r="7" spans="1:17" ht="12.65" customHeight="1">
      <c r="A7" s="862" t="s">
        <v>899</v>
      </c>
      <c r="B7" s="862"/>
      <c r="M7" s="947" t="s">
        <v>832</v>
      </c>
      <c r="N7" s="947"/>
      <c r="O7" s="947"/>
      <c r="P7" s="947"/>
      <c r="Q7" s="947"/>
    </row>
    <row r="8" spans="1:17" s="14" customFormat="1" ht="29.5" customHeight="1">
      <c r="A8" s="856" t="s">
        <v>2</v>
      </c>
      <c r="B8" s="856" t="s">
        <v>3</v>
      </c>
      <c r="C8" s="874" t="s">
        <v>762</v>
      </c>
      <c r="D8" s="874"/>
      <c r="E8" s="874"/>
      <c r="F8" s="874"/>
      <c r="G8" s="874"/>
      <c r="H8" s="842" t="s">
        <v>631</v>
      </c>
      <c r="I8" s="874"/>
      <c r="J8" s="874"/>
      <c r="K8" s="874"/>
      <c r="L8" s="874"/>
      <c r="M8" s="968" t="s">
        <v>110</v>
      </c>
      <c r="N8" s="969"/>
      <c r="O8" s="969"/>
      <c r="P8" s="969"/>
      <c r="Q8" s="970"/>
    </row>
    <row r="9" spans="1:17" s="14" customFormat="1" ht="39">
      <c r="A9" s="856"/>
      <c r="B9" s="856"/>
      <c r="C9" s="5" t="s">
        <v>209</v>
      </c>
      <c r="D9" s="5" t="s">
        <v>210</v>
      </c>
      <c r="E9" s="5" t="s">
        <v>354</v>
      </c>
      <c r="F9" s="7" t="s">
        <v>216</v>
      </c>
      <c r="G9" s="7" t="s">
        <v>115</v>
      </c>
      <c r="H9" s="5" t="s">
        <v>209</v>
      </c>
      <c r="I9" s="5" t="s">
        <v>210</v>
      </c>
      <c r="J9" s="5" t="s">
        <v>354</v>
      </c>
      <c r="K9" s="5" t="s">
        <v>216</v>
      </c>
      <c r="L9" s="5" t="s">
        <v>116</v>
      </c>
      <c r="M9" s="5" t="s">
        <v>209</v>
      </c>
      <c r="N9" s="5" t="s">
        <v>210</v>
      </c>
      <c r="O9" s="5" t="s">
        <v>354</v>
      </c>
      <c r="P9" s="7" t="s">
        <v>216</v>
      </c>
      <c r="Q9" s="5" t="s">
        <v>117</v>
      </c>
    </row>
    <row r="10" spans="1:17" s="14" customFormat="1" ht="13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7" s="353" customFormat="1" ht="14.5">
      <c r="A11" s="349" t="s">
        <v>257</v>
      </c>
      <c r="B11" s="350" t="s">
        <v>901</v>
      </c>
      <c r="C11" s="529">
        <v>37795</v>
      </c>
      <c r="D11" s="529">
        <v>5678</v>
      </c>
      <c r="E11" s="348">
        <v>300</v>
      </c>
      <c r="F11" s="351">
        <v>0</v>
      </c>
      <c r="G11" s="516">
        <f>SUM(C11:F11)</f>
        <v>43773</v>
      </c>
      <c r="H11" s="371">
        <v>33364</v>
      </c>
      <c r="I11" s="371">
        <v>5012</v>
      </c>
      <c r="J11" s="348">
        <v>300</v>
      </c>
      <c r="K11" s="348">
        <v>0</v>
      </c>
      <c r="L11" s="242">
        <f>H11+I11+J11+K11</f>
        <v>38676</v>
      </c>
      <c r="M11" s="348">
        <f>H11*149</f>
        <v>4971236</v>
      </c>
      <c r="N11" s="348">
        <f t="shared" ref="N11:O11" si="0">I11*149</f>
        <v>746788</v>
      </c>
      <c r="O11" s="348">
        <f t="shared" si="0"/>
        <v>44700</v>
      </c>
      <c r="P11" s="348">
        <v>0</v>
      </c>
      <c r="Q11" s="665">
        <f>M11+N11+O11</f>
        <v>5762724</v>
      </c>
    </row>
    <row r="12" spans="1:17" s="353" customFormat="1" ht="14.5">
      <c r="A12" s="349" t="s">
        <v>258</v>
      </c>
      <c r="B12" s="350" t="s">
        <v>902</v>
      </c>
      <c r="C12" s="529">
        <v>70496</v>
      </c>
      <c r="D12" s="529">
        <v>21583</v>
      </c>
      <c r="E12" s="348">
        <v>750</v>
      </c>
      <c r="F12" s="351">
        <v>0</v>
      </c>
      <c r="G12" s="516">
        <f t="shared" ref="G12:G43" si="1">SUM(C12:F12)</f>
        <v>92829</v>
      </c>
      <c r="H12" s="371">
        <v>62167</v>
      </c>
      <c r="I12" s="371">
        <v>19034</v>
      </c>
      <c r="J12" s="348">
        <v>750</v>
      </c>
      <c r="K12" s="348">
        <v>0</v>
      </c>
      <c r="L12" s="242">
        <f t="shared" ref="L12:L43" si="2">H12+I12+J12+K12</f>
        <v>81951</v>
      </c>
      <c r="M12" s="348">
        <f t="shared" ref="M12:M43" si="3">H12*149</f>
        <v>9262883</v>
      </c>
      <c r="N12" s="348">
        <f t="shared" ref="N12:N43" si="4">I12*149</f>
        <v>2836066</v>
      </c>
      <c r="O12" s="348">
        <f t="shared" ref="O12:O43" si="5">J12*149</f>
        <v>111750</v>
      </c>
      <c r="P12" s="348">
        <v>0</v>
      </c>
      <c r="Q12" s="665">
        <f t="shared" ref="Q12:Q43" si="6">M12+N12+O12</f>
        <v>12210699</v>
      </c>
    </row>
    <row r="13" spans="1:17" s="353" customFormat="1" ht="14.5">
      <c r="A13" s="349" t="s">
        <v>259</v>
      </c>
      <c r="B13" s="350" t="s">
        <v>903</v>
      </c>
      <c r="C13" s="529">
        <v>31986</v>
      </c>
      <c r="D13" s="529">
        <v>11562</v>
      </c>
      <c r="E13" s="348">
        <v>150</v>
      </c>
      <c r="F13" s="351">
        <v>0</v>
      </c>
      <c r="G13" s="516">
        <f t="shared" si="1"/>
        <v>43698</v>
      </c>
      <c r="H13" s="371">
        <v>28284</v>
      </c>
      <c r="I13" s="371">
        <v>10224</v>
      </c>
      <c r="J13" s="348">
        <v>150</v>
      </c>
      <c r="K13" s="348">
        <v>0</v>
      </c>
      <c r="L13" s="242">
        <f t="shared" si="2"/>
        <v>38658</v>
      </c>
      <c r="M13" s="348">
        <f t="shared" si="3"/>
        <v>4214316</v>
      </c>
      <c r="N13" s="348">
        <f t="shared" si="4"/>
        <v>1523376</v>
      </c>
      <c r="O13" s="348">
        <f t="shared" si="5"/>
        <v>22350</v>
      </c>
      <c r="P13" s="348">
        <v>0</v>
      </c>
      <c r="Q13" s="665">
        <f t="shared" si="6"/>
        <v>5760042</v>
      </c>
    </row>
    <row r="14" spans="1:17" s="353" customFormat="1" ht="14.5">
      <c r="A14" s="349" t="s">
        <v>260</v>
      </c>
      <c r="B14" s="350" t="s">
        <v>904</v>
      </c>
      <c r="C14" s="529">
        <v>73362</v>
      </c>
      <c r="D14" s="529">
        <v>9331</v>
      </c>
      <c r="E14" s="348">
        <v>450</v>
      </c>
      <c r="F14" s="351">
        <v>0</v>
      </c>
      <c r="G14" s="516">
        <f t="shared" si="1"/>
        <v>83143</v>
      </c>
      <c r="H14" s="371">
        <v>64818</v>
      </c>
      <c r="I14" s="371">
        <v>8241</v>
      </c>
      <c r="J14" s="348">
        <v>450</v>
      </c>
      <c r="K14" s="348">
        <v>0</v>
      </c>
      <c r="L14" s="242">
        <f t="shared" si="2"/>
        <v>73509</v>
      </c>
      <c r="M14" s="348">
        <f t="shared" si="3"/>
        <v>9657882</v>
      </c>
      <c r="N14" s="348">
        <f t="shared" si="4"/>
        <v>1227909</v>
      </c>
      <c r="O14" s="348">
        <f t="shared" si="5"/>
        <v>67050</v>
      </c>
      <c r="P14" s="348">
        <v>0</v>
      </c>
      <c r="Q14" s="665">
        <f t="shared" si="6"/>
        <v>10952841</v>
      </c>
    </row>
    <row r="15" spans="1:17" s="353" customFormat="1" ht="14.5">
      <c r="A15" s="349" t="s">
        <v>261</v>
      </c>
      <c r="B15" s="350" t="s">
        <v>905</v>
      </c>
      <c r="C15" s="529">
        <v>22965</v>
      </c>
      <c r="D15" s="529">
        <v>4316</v>
      </c>
      <c r="E15" s="348">
        <v>185</v>
      </c>
      <c r="F15" s="351">
        <v>0</v>
      </c>
      <c r="G15" s="516">
        <f t="shared" si="1"/>
        <v>27466</v>
      </c>
      <c r="H15" s="371">
        <v>20315</v>
      </c>
      <c r="I15" s="371">
        <v>3818</v>
      </c>
      <c r="J15" s="348">
        <v>185</v>
      </c>
      <c r="K15" s="348">
        <v>0</v>
      </c>
      <c r="L15" s="242">
        <f t="shared" si="2"/>
        <v>24318</v>
      </c>
      <c r="M15" s="348">
        <f t="shared" si="3"/>
        <v>3026935</v>
      </c>
      <c r="N15" s="348">
        <f t="shared" si="4"/>
        <v>568882</v>
      </c>
      <c r="O15" s="348">
        <f t="shared" si="5"/>
        <v>27565</v>
      </c>
      <c r="P15" s="348">
        <v>0</v>
      </c>
      <c r="Q15" s="665">
        <f t="shared" si="6"/>
        <v>3623382</v>
      </c>
    </row>
    <row r="16" spans="1:17" s="353" customFormat="1" ht="14.5">
      <c r="A16" s="349" t="s">
        <v>262</v>
      </c>
      <c r="B16" s="350" t="s">
        <v>906</v>
      </c>
      <c r="C16" s="529">
        <v>32306</v>
      </c>
      <c r="D16" s="529">
        <v>8551</v>
      </c>
      <c r="E16" s="348">
        <v>350</v>
      </c>
      <c r="F16" s="351">
        <v>0</v>
      </c>
      <c r="G16" s="516">
        <f t="shared" si="1"/>
        <v>41207</v>
      </c>
      <c r="H16" s="371">
        <v>28571</v>
      </c>
      <c r="I16" s="371">
        <v>7563</v>
      </c>
      <c r="J16" s="348">
        <v>350</v>
      </c>
      <c r="K16" s="348">
        <v>0</v>
      </c>
      <c r="L16" s="242">
        <f t="shared" si="2"/>
        <v>36484</v>
      </c>
      <c r="M16" s="348">
        <f t="shared" si="3"/>
        <v>4257079</v>
      </c>
      <c r="N16" s="348">
        <f t="shared" si="4"/>
        <v>1126887</v>
      </c>
      <c r="O16" s="348">
        <f t="shared" si="5"/>
        <v>52150</v>
      </c>
      <c r="P16" s="348">
        <v>0</v>
      </c>
      <c r="Q16" s="665">
        <f t="shared" si="6"/>
        <v>5436116</v>
      </c>
    </row>
    <row r="17" spans="1:17" s="353" customFormat="1" ht="14.5">
      <c r="A17" s="349" t="s">
        <v>263</v>
      </c>
      <c r="B17" s="350" t="s">
        <v>907</v>
      </c>
      <c r="C17" s="529">
        <v>26439</v>
      </c>
      <c r="D17" s="529">
        <v>13468</v>
      </c>
      <c r="E17" s="348">
        <v>250</v>
      </c>
      <c r="F17" s="351">
        <v>0</v>
      </c>
      <c r="G17" s="516">
        <f t="shared" si="1"/>
        <v>40157</v>
      </c>
      <c r="H17" s="371">
        <v>23327</v>
      </c>
      <c r="I17" s="371">
        <v>11884</v>
      </c>
      <c r="J17" s="348">
        <v>250</v>
      </c>
      <c r="K17" s="348">
        <v>0</v>
      </c>
      <c r="L17" s="242">
        <f t="shared" si="2"/>
        <v>35461</v>
      </c>
      <c r="M17" s="348">
        <f t="shared" si="3"/>
        <v>3475723</v>
      </c>
      <c r="N17" s="348">
        <f t="shared" si="4"/>
        <v>1770716</v>
      </c>
      <c r="O17" s="348">
        <f t="shared" si="5"/>
        <v>37250</v>
      </c>
      <c r="P17" s="348">
        <v>0</v>
      </c>
      <c r="Q17" s="665">
        <f t="shared" si="6"/>
        <v>5283689</v>
      </c>
    </row>
    <row r="18" spans="1:17" s="353" customFormat="1" ht="14.5">
      <c r="A18" s="349" t="s">
        <v>264</v>
      </c>
      <c r="B18" s="350" t="s">
        <v>908</v>
      </c>
      <c r="C18" s="529">
        <v>68459</v>
      </c>
      <c r="D18" s="529">
        <v>37426</v>
      </c>
      <c r="E18" s="348">
        <v>750</v>
      </c>
      <c r="F18" s="351">
        <v>0</v>
      </c>
      <c r="G18" s="516">
        <f t="shared" si="1"/>
        <v>106635</v>
      </c>
      <c r="H18" s="371">
        <v>60417</v>
      </c>
      <c r="I18" s="371">
        <v>33035</v>
      </c>
      <c r="J18" s="348">
        <v>750</v>
      </c>
      <c r="K18" s="348">
        <v>0</v>
      </c>
      <c r="L18" s="242">
        <f t="shared" si="2"/>
        <v>94202</v>
      </c>
      <c r="M18" s="348">
        <f t="shared" si="3"/>
        <v>9002133</v>
      </c>
      <c r="N18" s="348">
        <f t="shared" si="4"/>
        <v>4922215</v>
      </c>
      <c r="O18" s="348">
        <f t="shared" si="5"/>
        <v>111750</v>
      </c>
      <c r="P18" s="348">
        <v>0</v>
      </c>
      <c r="Q18" s="665">
        <f t="shared" si="6"/>
        <v>14036098</v>
      </c>
    </row>
    <row r="19" spans="1:17" s="353" customFormat="1" ht="14.5">
      <c r="A19" s="349" t="s">
        <v>283</v>
      </c>
      <c r="B19" s="350" t="s">
        <v>909</v>
      </c>
      <c r="C19" s="529">
        <v>41085</v>
      </c>
      <c r="D19" s="529">
        <v>6426</v>
      </c>
      <c r="E19" s="348">
        <v>288</v>
      </c>
      <c r="F19" s="351">
        <v>0</v>
      </c>
      <c r="G19" s="516">
        <f t="shared" si="1"/>
        <v>47799</v>
      </c>
      <c r="H19" s="371">
        <v>36263</v>
      </c>
      <c r="I19" s="371">
        <v>5674</v>
      </c>
      <c r="J19" s="348">
        <v>288</v>
      </c>
      <c r="K19" s="348">
        <v>0</v>
      </c>
      <c r="L19" s="242">
        <f t="shared" si="2"/>
        <v>42225</v>
      </c>
      <c r="M19" s="348">
        <f t="shared" si="3"/>
        <v>5403187</v>
      </c>
      <c r="N19" s="348">
        <f t="shared" si="4"/>
        <v>845426</v>
      </c>
      <c r="O19" s="348">
        <f t="shared" si="5"/>
        <v>42912</v>
      </c>
      <c r="P19" s="348">
        <v>0</v>
      </c>
      <c r="Q19" s="665">
        <f t="shared" si="6"/>
        <v>6291525</v>
      </c>
    </row>
    <row r="20" spans="1:17" s="353" customFormat="1" ht="14.5">
      <c r="A20" s="349" t="s">
        <v>284</v>
      </c>
      <c r="B20" s="350" t="s">
        <v>910</v>
      </c>
      <c r="C20" s="529">
        <v>6938</v>
      </c>
      <c r="D20" s="529">
        <v>1417</v>
      </c>
      <c r="E20" s="348">
        <v>229</v>
      </c>
      <c r="F20" s="351">
        <v>0</v>
      </c>
      <c r="G20" s="516">
        <f t="shared" si="1"/>
        <v>8584</v>
      </c>
      <c r="H20" s="371">
        <v>6133</v>
      </c>
      <c r="I20" s="371">
        <v>1252</v>
      </c>
      <c r="J20" s="348">
        <v>229</v>
      </c>
      <c r="K20" s="348">
        <v>0</v>
      </c>
      <c r="L20" s="242">
        <f t="shared" si="2"/>
        <v>7614</v>
      </c>
      <c r="M20" s="348">
        <f t="shared" si="3"/>
        <v>913817</v>
      </c>
      <c r="N20" s="348">
        <f t="shared" si="4"/>
        <v>186548</v>
      </c>
      <c r="O20" s="348">
        <f t="shared" si="5"/>
        <v>34121</v>
      </c>
      <c r="P20" s="348">
        <v>0</v>
      </c>
      <c r="Q20" s="665">
        <f t="shared" si="6"/>
        <v>1134486</v>
      </c>
    </row>
    <row r="21" spans="1:17" s="353" customFormat="1" ht="14.5">
      <c r="A21" s="349" t="s">
        <v>285</v>
      </c>
      <c r="B21" s="350" t="s">
        <v>911</v>
      </c>
      <c r="C21" s="529">
        <v>47047</v>
      </c>
      <c r="D21" s="529">
        <v>12651</v>
      </c>
      <c r="E21" s="348">
        <v>375</v>
      </c>
      <c r="F21" s="351">
        <v>0</v>
      </c>
      <c r="G21" s="516">
        <f t="shared" si="1"/>
        <v>60073</v>
      </c>
      <c r="H21" s="371">
        <v>41573</v>
      </c>
      <c r="I21" s="371">
        <v>11178</v>
      </c>
      <c r="J21" s="348">
        <v>375</v>
      </c>
      <c r="K21" s="348">
        <v>0</v>
      </c>
      <c r="L21" s="242">
        <f t="shared" si="2"/>
        <v>53126</v>
      </c>
      <c r="M21" s="348">
        <f t="shared" si="3"/>
        <v>6194377</v>
      </c>
      <c r="N21" s="348">
        <f t="shared" si="4"/>
        <v>1665522</v>
      </c>
      <c r="O21" s="348">
        <f t="shared" si="5"/>
        <v>55875</v>
      </c>
      <c r="P21" s="348">
        <v>0</v>
      </c>
      <c r="Q21" s="665">
        <f t="shared" si="6"/>
        <v>7915774</v>
      </c>
    </row>
    <row r="22" spans="1:17" s="353" customFormat="1" ht="14.5">
      <c r="A22" s="349" t="s">
        <v>313</v>
      </c>
      <c r="B22" s="350" t="s">
        <v>912</v>
      </c>
      <c r="C22" s="529">
        <v>35285</v>
      </c>
      <c r="D22" s="529">
        <v>8526</v>
      </c>
      <c r="E22" s="348">
        <v>150</v>
      </c>
      <c r="F22" s="351">
        <v>0</v>
      </c>
      <c r="G22" s="516">
        <f t="shared" si="1"/>
        <v>43961</v>
      </c>
      <c r="H22" s="371">
        <v>31121</v>
      </c>
      <c r="I22" s="371">
        <v>7519</v>
      </c>
      <c r="J22" s="348">
        <v>150</v>
      </c>
      <c r="K22" s="348">
        <v>0</v>
      </c>
      <c r="L22" s="242">
        <f t="shared" si="2"/>
        <v>38790</v>
      </c>
      <c r="M22" s="348">
        <f t="shared" si="3"/>
        <v>4637029</v>
      </c>
      <c r="N22" s="348">
        <f t="shared" si="4"/>
        <v>1120331</v>
      </c>
      <c r="O22" s="348">
        <f t="shared" si="5"/>
        <v>22350</v>
      </c>
      <c r="P22" s="348">
        <v>0</v>
      </c>
      <c r="Q22" s="665">
        <f t="shared" si="6"/>
        <v>5779710</v>
      </c>
    </row>
    <row r="23" spans="1:17" s="353" customFormat="1" ht="14.5">
      <c r="A23" s="349" t="s">
        <v>314</v>
      </c>
      <c r="B23" s="350" t="s">
        <v>913</v>
      </c>
      <c r="C23" s="529">
        <v>27055</v>
      </c>
      <c r="D23" s="529">
        <v>8168</v>
      </c>
      <c r="E23" s="348">
        <v>250</v>
      </c>
      <c r="F23" s="351">
        <v>0</v>
      </c>
      <c r="G23" s="516">
        <f t="shared" si="1"/>
        <v>35473</v>
      </c>
      <c r="H23" s="371">
        <v>23906</v>
      </c>
      <c r="I23" s="371">
        <v>7217</v>
      </c>
      <c r="J23" s="348">
        <v>250</v>
      </c>
      <c r="K23" s="348">
        <v>0</v>
      </c>
      <c r="L23" s="242">
        <f t="shared" si="2"/>
        <v>31373</v>
      </c>
      <c r="M23" s="348">
        <f t="shared" si="3"/>
        <v>3561994</v>
      </c>
      <c r="N23" s="348">
        <f t="shared" si="4"/>
        <v>1075333</v>
      </c>
      <c r="O23" s="348">
        <f t="shared" si="5"/>
        <v>37250</v>
      </c>
      <c r="P23" s="348">
        <v>0</v>
      </c>
      <c r="Q23" s="665">
        <f t="shared" si="6"/>
        <v>4674577</v>
      </c>
    </row>
    <row r="24" spans="1:17" s="353" customFormat="1" ht="14.5">
      <c r="A24" s="349" t="s">
        <v>315</v>
      </c>
      <c r="B24" s="350" t="s">
        <v>914</v>
      </c>
      <c r="C24" s="529">
        <v>28169</v>
      </c>
      <c r="D24" s="529">
        <v>4629</v>
      </c>
      <c r="E24" s="348">
        <v>54</v>
      </c>
      <c r="F24" s="351">
        <v>0</v>
      </c>
      <c r="G24" s="516">
        <f t="shared" si="1"/>
        <v>32852</v>
      </c>
      <c r="H24" s="371">
        <v>24919</v>
      </c>
      <c r="I24" s="371">
        <v>4094</v>
      </c>
      <c r="J24" s="348">
        <v>54</v>
      </c>
      <c r="K24" s="348">
        <v>0</v>
      </c>
      <c r="L24" s="242">
        <f t="shared" si="2"/>
        <v>29067</v>
      </c>
      <c r="M24" s="348">
        <f t="shared" si="3"/>
        <v>3712931</v>
      </c>
      <c r="N24" s="348">
        <f t="shared" si="4"/>
        <v>610006</v>
      </c>
      <c r="O24" s="348">
        <f t="shared" si="5"/>
        <v>8046</v>
      </c>
      <c r="P24" s="348">
        <v>0</v>
      </c>
      <c r="Q24" s="665">
        <f t="shared" si="6"/>
        <v>4330983</v>
      </c>
    </row>
    <row r="25" spans="1:17" s="353" customFormat="1" ht="14.5">
      <c r="A25" s="349" t="s">
        <v>316</v>
      </c>
      <c r="B25" s="350" t="s">
        <v>915</v>
      </c>
      <c r="C25" s="529">
        <v>25026</v>
      </c>
      <c r="D25" s="529">
        <v>2545</v>
      </c>
      <c r="E25" s="348">
        <v>200</v>
      </c>
      <c r="F25" s="351">
        <v>0</v>
      </c>
      <c r="G25" s="516">
        <f t="shared" si="1"/>
        <v>27771</v>
      </c>
      <c r="H25" s="371">
        <v>22145</v>
      </c>
      <c r="I25" s="371">
        <v>2252</v>
      </c>
      <c r="J25" s="348">
        <v>200</v>
      </c>
      <c r="K25" s="348">
        <v>0</v>
      </c>
      <c r="L25" s="242">
        <f t="shared" si="2"/>
        <v>24597</v>
      </c>
      <c r="M25" s="348">
        <f t="shared" si="3"/>
        <v>3299605</v>
      </c>
      <c r="N25" s="348">
        <f t="shared" si="4"/>
        <v>335548</v>
      </c>
      <c r="O25" s="348">
        <f t="shared" si="5"/>
        <v>29800</v>
      </c>
      <c r="P25" s="348">
        <v>0</v>
      </c>
      <c r="Q25" s="665">
        <f t="shared" si="6"/>
        <v>3664953</v>
      </c>
    </row>
    <row r="26" spans="1:17" s="353" customFormat="1" ht="14.5">
      <c r="A26" s="349" t="s">
        <v>916</v>
      </c>
      <c r="B26" s="350" t="s">
        <v>917</v>
      </c>
      <c r="C26" s="529">
        <v>56402</v>
      </c>
      <c r="D26" s="529">
        <v>14323</v>
      </c>
      <c r="E26" s="348">
        <v>330</v>
      </c>
      <c r="F26" s="351">
        <v>0</v>
      </c>
      <c r="G26" s="516">
        <f t="shared" si="1"/>
        <v>71055</v>
      </c>
      <c r="H26" s="371">
        <v>49850</v>
      </c>
      <c r="I26" s="371">
        <v>12658</v>
      </c>
      <c r="J26" s="348">
        <v>330</v>
      </c>
      <c r="K26" s="348">
        <v>0</v>
      </c>
      <c r="L26" s="242">
        <f t="shared" si="2"/>
        <v>62838</v>
      </c>
      <c r="M26" s="348">
        <f t="shared" si="3"/>
        <v>7427650</v>
      </c>
      <c r="N26" s="348">
        <f t="shared" si="4"/>
        <v>1886042</v>
      </c>
      <c r="O26" s="348">
        <f t="shared" si="5"/>
        <v>49170</v>
      </c>
      <c r="P26" s="348">
        <v>0</v>
      </c>
      <c r="Q26" s="665">
        <f t="shared" si="6"/>
        <v>9362862</v>
      </c>
    </row>
    <row r="27" spans="1:17" s="353" customFormat="1" ht="14.5">
      <c r="A27" s="349" t="s">
        <v>918</v>
      </c>
      <c r="B27" s="350" t="s">
        <v>919</v>
      </c>
      <c r="C27" s="529">
        <v>23629</v>
      </c>
      <c r="D27" s="529">
        <v>5348</v>
      </c>
      <c r="E27" s="348">
        <v>630</v>
      </c>
      <c r="F27" s="351">
        <v>0</v>
      </c>
      <c r="G27" s="516">
        <f t="shared" si="1"/>
        <v>29607</v>
      </c>
      <c r="H27" s="371">
        <v>20861</v>
      </c>
      <c r="I27" s="371">
        <v>4723</v>
      </c>
      <c r="J27" s="348">
        <v>630</v>
      </c>
      <c r="K27" s="348">
        <v>0</v>
      </c>
      <c r="L27" s="242">
        <f t="shared" si="2"/>
        <v>26214</v>
      </c>
      <c r="M27" s="348">
        <f t="shared" si="3"/>
        <v>3108289</v>
      </c>
      <c r="N27" s="348">
        <f t="shared" si="4"/>
        <v>703727</v>
      </c>
      <c r="O27" s="348">
        <f t="shared" si="5"/>
        <v>93870</v>
      </c>
      <c r="P27" s="348">
        <v>0</v>
      </c>
      <c r="Q27" s="665">
        <f t="shared" si="6"/>
        <v>3905886</v>
      </c>
    </row>
    <row r="28" spans="1:17" s="353" customFormat="1" ht="14.5">
      <c r="A28" s="349" t="s">
        <v>920</v>
      </c>
      <c r="B28" s="350" t="s">
        <v>921</v>
      </c>
      <c r="C28" s="529">
        <v>54833</v>
      </c>
      <c r="D28" s="529">
        <v>7588</v>
      </c>
      <c r="E28" s="348">
        <v>279</v>
      </c>
      <c r="F28" s="351">
        <v>0</v>
      </c>
      <c r="G28" s="516">
        <f t="shared" si="1"/>
        <v>62700</v>
      </c>
      <c r="H28" s="371">
        <v>48421</v>
      </c>
      <c r="I28" s="371">
        <v>6703</v>
      </c>
      <c r="J28" s="348">
        <v>279</v>
      </c>
      <c r="K28" s="348">
        <v>0</v>
      </c>
      <c r="L28" s="242">
        <f t="shared" si="2"/>
        <v>55403</v>
      </c>
      <c r="M28" s="348">
        <f t="shared" si="3"/>
        <v>7214729</v>
      </c>
      <c r="N28" s="348">
        <f t="shared" si="4"/>
        <v>998747</v>
      </c>
      <c r="O28" s="348">
        <f t="shared" si="5"/>
        <v>41571</v>
      </c>
      <c r="P28" s="348">
        <v>0</v>
      </c>
      <c r="Q28" s="665">
        <f t="shared" si="6"/>
        <v>8255047</v>
      </c>
    </row>
    <row r="29" spans="1:17" s="353" customFormat="1" ht="14.5">
      <c r="A29" s="349" t="s">
        <v>922</v>
      </c>
      <c r="B29" s="350" t="s">
        <v>923</v>
      </c>
      <c r="C29" s="529">
        <v>39020</v>
      </c>
      <c r="D29" s="529">
        <v>9375</v>
      </c>
      <c r="E29" s="348">
        <v>450</v>
      </c>
      <c r="F29" s="351">
        <v>0</v>
      </c>
      <c r="G29" s="516">
        <f t="shared" si="1"/>
        <v>48845</v>
      </c>
      <c r="H29" s="371">
        <v>34452</v>
      </c>
      <c r="I29" s="371">
        <v>8276</v>
      </c>
      <c r="J29" s="348">
        <v>450</v>
      </c>
      <c r="K29" s="348">
        <v>0</v>
      </c>
      <c r="L29" s="242">
        <f t="shared" si="2"/>
        <v>43178</v>
      </c>
      <c r="M29" s="348">
        <f t="shared" si="3"/>
        <v>5133348</v>
      </c>
      <c r="N29" s="348">
        <f t="shared" si="4"/>
        <v>1233124</v>
      </c>
      <c r="O29" s="348">
        <f t="shared" si="5"/>
        <v>67050</v>
      </c>
      <c r="P29" s="348">
        <v>0</v>
      </c>
      <c r="Q29" s="665">
        <f t="shared" si="6"/>
        <v>6433522</v>
      </c>
    </row>
    <row r="30" spans="1:17" s="353" customFormat="1" ht="14.5">
      <c r="A30" s="349" t="s">
        <v>924</v>
      </c>
      <c r="B30" s="350" t="s">
        <v>925</v>
      </c>
      <c r="C30" s="529">
        <v>47110</v>
      </c>
      <c r="D30" s="529">
        <v>14740</v>
      </c>
      <c r="E30" s="348">
        <v>268</v>
      </c>
      <c r="F30" s="351">
        <v>0</v>
      </c>
      <c r="G30" s="516">
        <f t="shared" si="1"/>
        <v>62118</v>
      </c>
      <c r="H30" s="371">
        <v>41587</v>
      </c>
      <c r="I30" s="371">
        <v>13010</v>
      </c>
      <c r="J30" s="348">
        <v>268</v>
      </c>
      <c r="K30" s="348">
        <v>0</v>
      </c>
      <c r="L30" s="242">
        <f t="shared" si="2"/>
        <v>54865</v>
      </c>
      <c r="M30" s="348">
        <f t="shared" si="3"/>
        <v>6196463</v>
      </c>
      <c r="N30" s="348">
        <f t="shared" si="4"/>
        <v>1938490</v>
      </c>
      <c r="O30" s="348">
        <f t="shared" si="5"/>
        <v>39932</v>
      </c>
      <c r="P30" s="348">
        <v>0</v>
      </c>
      <c r="Q30" s="665">
        <f t="shared" si="6"/>
        <v>8174885</v>
      </c>
    </row>
    <row r="31" spans="1:17" s="355" customFormat="1" ht="14.5">
      <c r="A31" s="349" t="s">
        <v>926</v>
      </c>
      <c r="B31" s="350" t="s">
        <v>927</v>
      </c>
      <c r="C31" s="529">
        <v>42901</v>
      </c>
      <c r="D31" s="529">
        <v>10792</v>
      </c>
      <c r="E31" s="352">
        <v>250</v>
      </c>
      <c r="F31" s="354">
        <v>0</v>
      </c>
      <c r="G31" s="516">
        <f t="shared" si="1"/>
        <v>53943</v>
      </c>
      <c r="H31" s="371">
        <v>37828</v>
      </c>
      <c r="I31" s="371">
        <v>9516</v>
      </c>
      <c r="J31" s="348">
        <v>250</v>
      </c>
      <c r="K31" s="348">
        <v>0</v>
      </c>
      <c r="L31" s="242">
        <f t="shared" si="2"/>
        <v>47594</v>
      </c>
      <c r="M31" s="348">
        <f t="shared" si="3"/>
        <v>5636372</v>
      </c>
      <c r="N31" s="348">
        <f t="shared" si="4"/>
        <v>1417884</v>
      </c>
      <c r="O31" s="348">
        <f t="shared" si="5"/>
        <v>37250</v>
      </c>
      <c r="P31" s="348">
        <v>0</v>
      </c>
      <c r="Q31" s="665">
        <f t="shared" si="6"/>
        <v>7091506</v>
      </c>
    </row>
    <row r="32" spans="1:17" s="355" customFormat="1" ht="14.5">
      <c r="A32" s="349" t="s">
        <v>928</v>
      </c>
      <c r="B32" s="350" t="s">
        <v>929</v>
      </c>
      <c r="C32" s="529">
        <v>74445</v>
      </c>
      <c r="D32" s="529">
        <v>24856</v>
      </c>
      <c r="E32" s="352">
        <v>608</v>
      </c>
      <c r="F32" s="354">
        <v>0</v>
      </c>
      <c r="G32" s="516">
        <f t="shared" si="1"/>
        <v>99909</v>
      </c>
      <c r="H32" s="371">
        <v>65710</v>
      </c>
      <c r="I32" s="371">
        <v>21938</v>
      </c>
      <c r="J32" s="348">
        <v>608</v>
      </c>
      <c r="K32" s="348">
        <v>0</v>
      </c>
      <c r="L32" s="242">
        <f t="shared" si="2"/>
        <v>88256</v>
      </c>
      <c r="M32" s="348">
        <f t="shared" si="3"/>
        <v>9790790</v>
      </c>
      <c r="N32" s="348">
        <f t="shared" si="4"/>
        <v>3268762</v>
      </c>
      <c r="O32" s="348">
        <f t="shared" si="5"/>
        <v>90592</v>
      </c>
      <c r="P32" s="348">
        <v>0</v>
      </c>
      <c r="Q32" s="665">
        <f t="shared" si="6"/>
        <v>13150144</v>
      </c>
    </row>
    <row r="33" spans="1:17" s="355" customFormat="1" ht="14.5">
      <c r="A33" s="349" t="s">
        <v>930</v>
      </c>
      <c r="B33" s="350" t="s">
        <v>931</v>
      </c>
      <c r="C33" s="529">
        <v>28339</v>
      </c>
      <c r="D33" s="529">
        <v>5582</v>
      </c>
      <c r="E33" s="352">
        <v>250</v>
      </c>
      <c r="F33" s="354">
        <v>0</v>
      </c>
      <c r="G33" s="516">
        <f t="shared" si="1"/>
        <v>34171</v>
      </c>
      <c r="H33" s="371">
        <v>25009</v>
      </c>
      <c r="I33" s="371">
        <v>4927</v>
      </c>
      <c r="J33" s="348">
        <v>250</v>
      </c>
      <c r="K33" s="348">
        <v>0</v>
      </c>
      <c r="L33" s="242">
        <f t="shared" si="2"/>
        <v>30186</v>
      </c>
      <c r="M33" s="348">
        <f t="shared" si="3"/>
        <v>3726341</v>
      </c>
      <c r="N33" s="348">
        <f t="shared" si="4"/>
        <v>734123</v>
      </c>
      <c r="O33" s="348">
        <f t="shared" si="5"/>
        <v>37250</v>
      </c>
      <c r="P33" s="348">
        <v>0</v>
      </c>
      <c r="Q33" s="665">
        <f t="shared" si="6"/>
        <v>4497714</v>
      </c>
    </row>
    <row r="34" spans="1:17" s="355" customFormat="1" ht="14.5">
      <c r="A34" s="349" t="s">
        <v>932</v>
      </c>
      <c r="B34" s="350" t="s">
        <v>933</v>
      </c>
      <c r="C34" s="529">
        <v>23634</v>
      </c>
      <c r="D34" s="529">
        <v>1900</v>
      </c>
      <c r="E34" s="352">
        <v>70</v>
      </c>
      <c r="F34" s="354">
        <v>0</v>
      </c>
      <c r="G34" s="516">
        <f t="shared" si="1"/>
        <v>25604</v>
      </c>
      <c r="H34" s="371">
        <v>20873</v>
      </c>
      <c r="I34" s="371">
        <v>1678</v>
      </c>
      <c r="J34" s="348">
        <v>70</v>
      </c>
      <c r="K34" s="348">
        <v>0</v>
      </c>
      <c r="L34" s="242">
        <f t="shared" si="2"/>
        <v>22621</v>
      </c>
      <c r="M34" s="348">
        <f t="shared" si="3"/>
        <v>3110077</v>
      </c>
      <c r="N34" s="348">
        <f t="shared" si="4"/>
        <v>250022</v>
      </c>
      <c r="O34" s="348">
        <f t="shared" si="5"/>
        <v>10430</v>
      </c>
      <c r="P34" s="348">
        <v>0</v>
      </c>
      <c r="Q34" s="665">
        <f t="shared" si="6"/>
        <v>3370529</v>
      </c>
    </row>
    <row r="35" spans="1:17" s="355" customFormat="1" ht="14.5">
      <c r="A35" s="349" t="s">
        <v>934</v>
      </c>
      <c r="B35" s="350" t="s">
        <v>935</v>
      </c>
      <c r="C35" s="529">
        <v>39313</v>
      </c>
      <c r="D35" s="529">
        <v>10640</v>
      </c>
      <c r="E35" s="352">
        <v>230</v>
      </c>
      <c r="F35" s="354">
        <v>0</v>
      </c>
      <c r="G35" s="516">
        <f t="shared" si="1"/>
        <v>50183</v>
      </c>
      <c r="H35" s="371">
        <v>34665</v>
      </c>
      <c r="I35" s="371">
        <v>9382</v>
      </c>
      <c r="J35" s="348">
        <v>230</v>
      </c>
      <c r="K35" s="348">
        <v>0</v>
      </c>
      <c r="L35" s="242">
        <f t="shared" si="2"/>
        <v>44277</v>
      </c>
      <c r="M35" s="348">
        <f t="shared" si="3"/>
        <v>5165085</v>
      </c>
      <c r="N35" s="348">
        <f t="shared" si="4"/>
        <v>1397918</v>
      </c>
      <c r="O35" s="348">
        <f t="shared" si="5"/>
        <v>34270</v>
      </c>
      <c r="P35" s="348">
        <v>0</v>
      </c>
      <c r="Q35" s="665">
        <f t="shared" si="6"/>
        <v>6597273</v>
      </c>
    </row>
    <row r="36" spans="1:17" s="355" customFormat="1" ht="12.75" customHeight="1">
      <c r="A36" s="349" t="s">
        <v>936</v>
      </c>
      <c r="B36" s="350" t="s">
        <v>937</v>
      </c>
      <c r="C36" s="529">
        <v>39677</v>
      </c>
      <c r="D36" s="529">
        <v>6489</v>
      </c>
      <c r="E36" s="352">
        <v>350</v>
      </c>
      <c r="F36" s="354">
        <v>0</v>
      </c>
      <c r="G36" s="516">
        <f t="shared" si="1"/>
        <v>46516</v>
      </c>
      <c r="H36" s="371">
        <v>35021</v>
      </c>
      <c r="I36" s="371">
        <v>5729</v>
      </c>
      <c r="J36" s="348">
        <v>350</v>
      </c>
      <c r="K36" s="348">
        <v>0</v>
      </c>
      <c r="L36" s="242">
        <f t="shared" si="2"/>
        <v>41100</v>
      </c>
      <c r="M36" s="348">
        <f t="shared" si="3"/>
        <v>5218129</v>
      </c>
      <c r="N36" s="348">
        <f t="shared" si="4"/>
        <v>853621</v>
      </c>
      <c r="O36" s="348">
        <f t="shared" si="5"/>
        <v>52150</v>
      </c>
      <c r="P36" s="348">
        <v>0</v>
      </c>
      <c r="Q36" s="665">
        <f t="shared" si="6"/>
        <v>6123900</v>
      </c>
    </row>
    <row r="37" spans="1:17" s="355" customFormat="1" ht="14.5">
      <c r="A37" s="349" t="s">
        <v>938</v>
      </c>
      <c r="B37" s="350" t="s">
        <v>939</v>
      </c>
      <c r="C37" s="529">
        <v>32029</v>
      </c>
      <c r="D37" s="529">
        <v>3398</v>
      </c>
      <c r="E37" s="352">
        <v>300</v>
      </c>
      <c r="F37" s="354">
        <v>0</v>
      </c>
      <c r="G37" s="516">
        <f t="shared" si="1"/>
        <v>35727</v>
      </c>
      <c r="H37" s="371">
        <v>28258</v>
      </c>
      <c r="I37" s="371">
        <v>2997</v>
      </c>
      <c r="J37" s="348">
        <v>300</v>
      </c>
      <c r="K37" s="348">
        <v>0</v>
      </c>
      <c r="L37" s="242">
        <f t="shared" si="2"/>
        <v>31555</v>
      </c>
      <c r="M37" s="348">
        <f t="shared" si="3"/>
        <v>4210442</v>
      </c>
      <c r="N37" s="348">
        <f t="shared" si="4"/>
        <v>446553</v>
      </c>
      <c r="O37" s="348">
        <f t="shared" si="5"/>
        <v>44700</v>
      </c>
      <c r="P37" s="348">
        <v>0</v>
      </c>
      <c r="Q37" s="665">
        <f t="shared" si="6"/>
        <v>4701695</v>
      </c>
    </row>
    <row r="38" spans="1:17" s="355" customFormat="1" ht="14.5">
      <c r="A38" s="349" t="s">
        <v>940</v>
      </c>
      <c r="B38" s="356" t="s">
        <v>941</v>
      </c>
      <c r="C38" s="529">
        <v>27412</v>
      </c>
      <c r="D38" s="529">
        <v>8949</v>
      </c>
      <c r="E38" s="352">
        <v>175</v>
      </c>
      <c r="F38" s="354">
        <v>0</v>
      </c>
      <c r="G38" s="516">
        <f t="shared" si="1"/>
        <v>36536</v>
      </c>
      <c r="H38" s="371">
        <v>24159</v>
      </c>
      <c r="I38" s="371">
        <v>7887</v>
      </c>
      <c r="J38" s="348">
        <v>175</v>
      </c>
      <c r="K38" s="348">
        <v>0</v>
      </c>
      <c r="L38" s="242">
        <f t="shared" si="2"/>
        <v>32221</v>
      </c>
      <c r="M38" s="348">
        <f t="shared" si="3"/>
        <v>3599691</v>
      </c>
      <c r="N38" s="348">
        <f t="shared" si="4"/>
        <v>1175163</v>
      </c>
      <c r="O38" s="348">
        <f t="shared" si="5"/>
        <v>26075</v>
      </c>
      <c r="P38" s="348">
        <v>0</v>
      </c>
      <c r="Q38" s="665">
        <f t="shared" si="6"/>
        <v>4800929</v>
      </c>
    </row>
    <row r="39" spans="1:17" s="355" customFormat="1" ht="14.5">
      <c r="A39" s="349" t="s">
        <v>942</v>
      </c>
      <c r="B39" s="356" t="s">
        <v>943</v>
      </c>
      <c r="C39" s="529">
        <v>17584</v>
      </c>
      <c r="D39" s="529">
        <v>658</v>
      </c>
      <c r="E39" s="352">
        <v>112</v>
      </c>
      <c r="F39" s="354">
        <v>0</v>
      </c>
      <c r="G39" s="516">
        <f t="shared" si="1"/>
        <v>18354</v>
      </c>
      <c r="H39" s="371">
        <v>15508</v>
      </c>
      <c r="I39" s="371">
        <v>581</v>
      </c>
      <c r="J39" s="348">
        <v>112</v>
      </c>
      <c r="K39" s="348">
        <v>0</v>
      </c>
      <c r="L39" s="242">
        <f t="shared" si="2"/>
        <v>16201</v>
      </c>
      <c r="M39" s="348">
        <f t="shared" si="3"/>
        <v>2310692</v>
      </c>
      <c r="N39" s="348">
        <f t="shared" si="4"/>
        <v>86569</v>
      </c>
      <c r="O39" s="348">
        <f t="shared" si="5"/>
        <v>16688</v>
      </c>
      <c r="P39" s="348">
        <v>0</v>
      </c>
      <c r="Q39" s="665">
        <f t="shared" si="6"/>
        <v>2413949</v>
      </c>
    </row>
    <row r="40" spans="1:17" s="355" customFormat="1" ht="14.5">
      <c r="A40" s="349" t="s">
        <v>944</v>
      </c>
      <c r="B40" s="356" t="s">
        <v>945</v>
      </c>
      <c r="C40" s="529">
        <v>37424</v>
      </c>
      <c r="D40" s="529">
        <v>6151</v>
      </c>
      <c r="E40" s="352">
        <v>139</v>
      </c>
      <c r="F40" s="354">
        <v>0</v>
      </c>
      <c r="G40" s="516">
        <f t="shared" si="1"/>
        <v>43714</v>
      </c>
      <c r="H40" s="371">
        <v>33071</v>
      </c>
      <c r="I40" s="371">
        <v>5437</v>
      </c>
      <c r="J40" s="348">
        <v>139</v>
      </c>
      <c r="K40" s="348">
        <v>0</v>
      </c>
      <c r="L40" s="242">
        <f t="shared" si="2"/>
        <v>38647</v>
      </c>
      <c r="M40" s="348">
        <f t="shared" si="3"/>
        <v>4927579</v>
      </c>
      <c r="N40" s="348">
        <f t="shared" si="4"/>
        <v>810113</v>
      </c>
      <c r="O40" s="348">
        <f t="shared" si="5"/>
        <v>20711</v>
      </c>
      <c r="P40" s="348">
        <v>0</v>
      </c>
      <c r="Q40" s="665">
        <f t="shared" si="6"/>
        <v>5758403</v>
      </c>
    </row>
    <row r="41" spans="1:17" s="355" customFormat="1" ht="14.5">
      <c r="A41" s="349" t="s">
        <v>946</v>
      </c>
      <c r="B41" s="356" t="s">
        <v>947</v>
      </c>
      <c r="C41" s="529">
        <v>8027</v>
      </c>
      <c r="D41" s="529">
        <v>2022</v>
      </c>
      <c r="E41" s="352">
        <v>100</v>
      </c>
      <c r="F41" s="354">
        <v>0</v>
      </c>
      <c r="G41" s="516">
        <f t="shared" si="1"/>
        <v>10149</v>
      </c>
      <c r="H41" s="371">
        <v>7058</v>
      </c>
      <c r="I41" s="371">
        <v>1778</v>
      </c>
      <c r="J41" s="348">
        <v>100</v>
      </c>
      <c r="K41" s="348">
        <v>0</v>
      </c>
      <c r="L41" s="242">
        <f t="shared" si="2"/>
        <v>8936</v>
      </c>
      <c r="M41" s="348">
        <f t="shared" si="3"/>
        <v>1051642</v>
      </c>
      <c r="N41" s="348">
        <f t="shared" si="4"/>
        <v>264922</v>
      </c>
      <c r="O41" s="348">
        <f t="shared" si="5"/>
        <v>14900</v>
      </c>
      <c r="P41" s="348">
        <v>0</v>
      </c>
      <c r="Q41" s="665">
        <f t="shared" si="6"/>
        <v>1331464</v>
      </c>
    </row>
    <row r="42" spans="1:17" s="355" customFormat="1" ht="26" customHeight="1">
      <c r="A42" s="349" t="s">
        <v>948</v>
      </c>
      <c r="B42" s="356" t="s">
        <v>949</v>
      </c>
      <c r="C42" s="730">
        <v>14329</v>
      </c>
      <c r="D42" s="730">
        <v>9869</v>
      </c>
      <c r="E42" s="388">
        <v>320</v>
      </c>
      <c r="F42" s="800">
        <v>0</v>
      </c>
      <c r="G42" s="801">
        <f t="shared" si="1"/>
        <v>24518</v>
      </c>
      <c r="H42" s="350">
        <v>12652</v>
      </c>
      <c r="I42" s="350">
        <v>8712</v>
      </c>
      <c r="J42" s="383">
        <v>320</v>
      </c>
      <c r="K42" s="383">
        <v>0</v>
      </c>
      <c r="L42" s="802">
        <f t="shared" si="2"/>
        <v>21684</v>
      </c>
      <c r="M42" s="383">
        <f t="shared" si="3"/>
        <v>1885148</v>
      </c>
      <c r="N42" s="383">
        <f t="shared" si="4"/>
        <v>1298088</v>
      </c>
      <c r="O42" s="383">
        <f t="shared" si="5"/>
        <v>47680</v>
      </c>
      <c r="P42" s="383">
        <v>0</v>
      </c>
      <c r="Q42" s="803">
        <f t="shared" si="6"/>
        <v>3230916</v>
      </c>
    </row>
    <row r="43" spans="1:17" s="355" customFormat="1" ht="25">
      <c r="A43" s="349" t="s">
        <v>950</v>
      </c>
      <c r="B43" s="356" t="s">
        <v>951</v>
      </c>
      <c r="C43" s="730">
        <v>12149</v>
      </c>
      <c r="D43" s="730">
        <v>1967</v>
      </c>
      <c r="E43" s="388">
        <v>279</v>
      </c>
      <c r="F43" s="800">
        <v>0</v>
      </c>
      <c r="G43" s="801">
        <f t="shared" si="1"/>
        <v>14395</v>
      </c>
      <c r="H43" s="350">
        <v>10783</v>
      </c>
      <c r="I43" s="350">
        <v>1745</v>
      </c>
      <c r="J43" s="383">
        <v>279</v>
      </c>
      <c r="K43" s="383">
        <v>0</v>
      </c>
      <c r="L43" s="802">
        <f t="shared" si="2"/>
        <v>12807</v>
      </c>
      <c r="M43" s="383">
        <f t="shared" si="3"/>
        <v>1606667</v>
      </c>
      <c r="N43" s="383">
        <f t="shared" si="4"/>
        <v>260005</v>
      </c>
      <c r="O43" s="383">
        <f t="shared" si="5"/>
        <v>41571</v>
      </c>
      <c r="P43" s="383">
        <v>0</v>
      </c>
      <c r="Q43" s="803">
        <f t="shared" si="6"/>
        <v>1908243</v>
      </c>
    </row>
    <row r="44" spans="1:17" ht="13">
      <c r="A44" s="3" t="s">
        <v>18</v>
      </c>
      <c r="B44" s="18"/>
      <c r="C44" s="26">
        <f>SUM(C11:C43)</f>
        <v>1192670</v>
      </c>
      <c r="D44" s="26">
        <f>SUM(D11:D43)</f>
        <v>300924</v>
      </c>
      <c r="E44" s="544">
        <v>9871</v>
      </c>
      <c r="F44" s="513">
        <f t="shared" ref="F44:G44" si="7">SUM(F11:F43)</f>
        <v>0</v>
      </c>
      <c r="G44" s="514">
        <f t="shared" si="7"/>
        <v>1503465</v>
      </c>
      <c r="H44" s="544">
        <f>SUM(H11:H43)</f>
        <v>1053089</v>
      </c>
      <c r="I44" s="544">
        <f t="shared" ref="I44:K44" si="8">SUM(I11:I43)</f>
        <v>265674</v>
      </c>
      <c r="J44" s="544">
        <f t="shared" si="8"/>
        <v>9871</v>
      </c>
      <c r="K44" s="544">
        <f t="shared" si="8"/>
        <v>0</v>
      </c>
      <c r="L44" s="242">
        <f>SUM(L11:L43)</f>
        <v>1328634</v>
      </c>
      <c r="M44" s="551">
        <f>SUM(M11:M43)</f>
        <v>156910261</v>
      </c>
      <c r="N44" s="551">
        <f t="shared" ref="N44:Q44" si="9">SUM(N11:N43)</f>
        <v>39585426</v>
      </c>
      <c r="O44" s="551">
        <f t="shared" si="9"/>
        <v>1470779</v>
      </c>
      <c r="P44" s="551">
        <f t="shared" si="9"/>
        <v>0</v>
      </c>
      <c r="Q44" s="551">
        <f t="shared" si="9"/>
        <v>197966466</v>
      </c>
    </row>
    <row r="45" spans="1:17">
      <c r="A45" s="67"/>
      <c r="B45" s="20"/>
      <c r="C45" s="20"/>
      <c r="D45" s="20"/>
      <c r="E45" s="20"/>
      <c r="F45" s="20"/>
      <c r="G45" s="20"/>
      <c r="H45" s="20"/>
      <c r="I45" s="20"/>
      <c r="J45" s="20"/>
      <c r="K45" s="556"/>
      <c r="L45" s="557"/>
      <c r="M45" s="556"/>
      <c r="N45" s="20"/>
      <c r="O45" s="20"/>
      <c r="P45" s="20"/>
      <c r="Q45" s="20"/>
    </row>
    <row r="46" spans="1:17">
      <c r="A46" s="10" t="s">
        <v>8</v>
      </c>
      <c r="B46"/>
      <c r="C46"/>
      <c r="D46"/>
    </row>
    <row r="47" spans="1:17">
      <c r="A47" t="s">
        <v>9</v>
      </c>
      <c r="B47"/>
      <c r="C47"/>
      <c r="D47"/>
      <c r="N47" s="577"/>
      <c r="O47" s="577"/>
    </row>
    <row r="48" spans="1:17" ht="13">
      <c r="A48" t="s">
        <v>10</v>
      </c>
      <c r="B48"/>
      <c r="C48"/>
      <c r="D48"/>
      <c r="I48" s="11"/>
      <c r="J48" s="11"/>
      <c r="K48" s="11"/>
      <c r="L48" s="11"/>
    </row>
    <row r="49" spans="1:232" ht="13">
      <c r="A49" s="15" t="s">
        <v>425</v>
      </c>
      <c r="B49"/>
      <c r="C49"/>
      <c r="D49"/>
      <c r="E49"/>
      <c r="F49"/>
      <c r="G49"/>
      <c r="H49"/>
      <c r="I49"/>
      <c r="J49" s="11"/>
      <c r="K49" s="11"/>
      <c r="L49" s="11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</row>
    <row r="50" spans="1:232">
      <c r="A50"/>
      <c r="B50"/>
      <c r="C50" s="15" t="s">
        <v>427</v>
      </c>
      <c r="D50"/>
      <c r="E50" s="12"/>
      <c r="F50" s="12"/>
      <c r="G50" s="12"/>
      <c r="H50" s="12"/>
      <c r="I50" s="12"/>
      <c r="J50" s="12"/>
      <c r="K50" s="12"/>
      <c r="L50" s="12"/>
      <c r="M50" s="12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</row>
    <row r="52" spans="1:232" s="274" customFormat="1" ht="15.5">
      <c r="A52" s="197"/>
      <c r="B52" s="197"/>
      <c r="C52"/>
      <c r="D52"/>
      <c r="E52"/>
      <c r="F52"/>
      <c r="G52"/>
      <c r="H52"/>
      <c r="I52" s="402"/>
      <c r="J52" s="402"/>
      <c r="K52"/>
      <c r="L52" s="471" t="s">
        <v>13</v>
      </c>
      <c r="M52" s="402"/>
      <c r="N52" s="402"/>
    </row>
    <row r="53" spans="1:232" s="274" customFormat="1" ht="15.5">
      <c r="A53" s="197" t="s">
        <v>12</v>
      </c>
      <c r="B53"/>
      <c r="C53" s="399"/>
      <c r="D53" s="826" t="s">
        <v>13</v>
      </c>
      <c r="E53" s="826"/>
      <c r="F53" s="14"/>
      <c r="G53"/>
      <c r="H53"/>
      <c r="I53" s="402"/>
      <c r="J53" s="402"/>
      <c r="K53" s="341" t="s">
        <v>14</v>
      </c>
      <c r="L53" s="341"/>
      <c r="M53" s="402"/>
      <c r="N53" s="402"/>
    </row>
    <row r="54" spans="1:232" s="274" customFormat="1" ht="13">
      <c r="A54" s="197"/>
      <c r="B54" s="197"/>
      <c r="C54" s="827" t="s">
        <v>898</v>
      </c>
      <c r="D54" s="827"/>
      <c r="E54" s="827"/>
      <c r="F54" s="827"/>
      <c r="G54"/>
      <c r="H54"/>
      <c r="I54"/>
      <c r="J54"/>
      <c r="K54" s="341" t="s">
        <v>953</v>
      </c>
      <c r="L54" s="341"/>
      <c r="M54" s="31"/>
      <c r="N54" s="31"/>
    </row>
    <row r="55" spans="1:232" s="274" customFormat="1" ht="13">
      <c r="A55"/>
      <c r="B55"/>
      <c r="C55"/>
      <c r="D55"/>
      <c r="E55"/>
      <c r="F55"/>
      <c r="G55"/>
      <c r="H55"/>
      <c r="I55" s="478"/>
      <c r="J55" s="478"/>
      <c r="K55" s="201" t="s">
        <v>84</v>
      </c>
      <c r="L55" s="401"/>
      <c r="M55" s="478"/>
      <c r="N55"/>
    </row>
    <row r="56" spans="1:232">
      <c r="A56" s="967"/>
      <c r="B56" s="967"/>
      <c r="C56" s="967"/>
      <c r="D56" s="967"/>
      <c r="E56" s="967"/>
      <c r="F56" s="967"/>
      <c r="G56" s="967"/>
      <c r="H56" s="967"/>
      <c r="I56" s="967"/>
      <c r="J56" s="967"/>
      <c r="K56" s="967"/>
      <c r="L56" s="967"/>
    </row>
  </sheetData>
  <mergeCells count="14">
    <mergeCell ref="A56:L56"/>
    <mergeCell ref="D53:E53"/>
    <mergeCell ref="C54:F54"/>
    <mergeCell ref="O1:Q1"/>
    <mergeCell ref="A2:L2"/>
    <mergeCell ref="A3:L3"/>
    <mergeCell ref="A5:L5"/>
    <mergeCell ref="M8:Q8"/>
    <mergeCell ref="A8:A9"/>
    <mergeCell ref="B8:B9"/>
    <mergeCell ref="A7:B7"/>
    <mergeCell ref="C8:G8"/>
    <mergeCell ref="H8:L8"/>
    <mergeCell ref="M7:Q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50"/>
  <sheetViews>
    <sheetView zoomScale="85" zoomScaleNormal="85" zoomScaleSheetLayoutView="100" workbookViewId="0">
      <selection activeCell="J13" sqref="J13"/>
    </sheetView>
  </sheetViews>
  <sheetFormatPr defaultRowHeight="12.5"/>
  <cols>
    <col min="1" max="1" width="6" customWidth="1"/>
    <col min="2" max="2" width="15.54296875" customWidth="1"/>
    <col min="3" max="3" width="17.453125" customWidth="1"/>
    <col min="4" max="4" width="19" customWidth="1"/>
    <col min="5" max="5" width="19.54296875" customWidth="1"/>
    <col min="6" max="6" width="18.81640625" customWidth="1"/>
    <col min="7" max="7" width="15.453125" customWidth="1"/>
  </cols>
  <sheetData>
    <row r="1" spans="1:7" ht="15.5">
      <c r="A1" s="944" t="s">
        <v>0</v>
      </c>
      <c r="B1" s="944"/>
      <c r="C1" s="944"/>
      <c r="D1" s="944"/>
      <c r="E1" s="944"/>
      <c r="G1" s="188" t="s">
        <v>632</v>
      </c>
    </row>
    <row r="2" spans="1:7" ht="20.5">
      <c r="A2" s="945" t="s">
        <v>743</v>
      </c>
      <c r="B2" s="945"/>
      <c r="C2" s="945"/>
      <c r="D2" s="945"/>
      <c r="E2" s="945"/>
      <c r="F2" s="945"/>
    </row>
    <row r="3" spans="1:7" ht="13.5">
      <c r="A3" s="190"/>
      <c r="B3" s="190"/>
    </row>
    <row r="4" spans="1:7" ht="18" customHeight="1">
      <c r="A4" s="946" t="s">
        <v>633</v>
      </c>
      <c r="B4" s="946"/>
      <c r="C4" s="946"/>
      <c r="D4" s="946"/>
      <c r="E4" s="946"/>
      <c r="F4" s="946"/>
    </row>
    <row r="5" spans="1:7" ht="13.5">
      <c r="A5" s="191" t="s">
        <v>899</v>
      </c>
      <c r="B5" s="191"/>
    </row>
    <row r="6" spans="1:7" ht="13.5">
      <c r="A6" s="191"/>
      <c r="B6" s="191"/>
      <c r="F6" s="947" t="s">
        <v>832</v>
      </c>
      <c r="G6" s="947"/>
    </row>
    <row r="7" spans="1:7" ht="42" customHeight="1">
      <c r="A7" s="192" t="s">
        <v>2</v>
      </c>
      <c r="B7" s="192" t="s">
        <v>3</v>
      </c>
      <c r="C7" s="285" t="s">
        <v>634</v>
      </c>
      <c r="D7" s="285" t="s">
        <v>635</v>
      </c>
      <c r="E7" s="285" t="s">
        <v>636</v>
      </c>
      <c r="F7" s="285" t="s">
        <v>637</v>
      </c>
      <c r="G7" s="273" t="s">
        <v>638</v>
      </c>
    </row>
    <row r="8" spans="1:7" s="188" customFormat="1" ht="14.5">
      <c r="A8" s="194" t="s">
        <v>257</v>
      </c>
      <c r="B8" s="194" t="s">
        <v>258</v>
      </c>
      <c r="C8" s="194" t="s">
        <v>259</v>
      </c>
      <c r="D8" s="194" t="s">
        <v>260</v>
      </c>
      <c r="E8" s="194" t="s">
        <v>261</v>
      </c>
      <c r="F8" s="194" t="s">
        <v>262</v>
      </c>
      <c r="G8" s="194" t="s">
        <v>263</v>
      </c>
    </row>
    <row r="9" spans="1:7" s="188" customFormat="1" ht="14.5">
      <c r="A9" s="342" t="s">
        <v>257</v>
      </c>
      <c r="B9" s="343" t="s">
        <v>901</v>
      </c>
      <c r="C9" s="207" t="s">
        <v>7</v>
      </c>
      <c r="D9" s="207" t="s">
        <v>7</v>
      </c>
      <c r="E9" s="207" t="s">
        <v>7</v>
      </c>
      <c r="F9" s="207" t="s">
        <v>7</v>
      </c>
      <c r="G9" s="207" t="s">
        <v>7</v>
      </c>
    </row>
    <row r="10" spans="1:7" s="188" customFormat="1" ht="14.5">
      <c r="A10" s="342" t="s">
        <v>258</v>
      </c>
      <c r="B10" s="343" t="s">
        <v>902</v>
      </c>
      <c r="C10" s="207" t="s">
        <v>7</v>
      </c>
      <c r="D10" s="207" t="s">
        <v>7</v>
      </c>
      <c r="E10" s="207" t="s">
        <v>7</v>
      </c>
      <c r="F10" s="207" t="s">
        <v>7</v>
      </c>
      <c r="G10" s="207" t="s">
        <v>7</v>
      </c>
    </row>
    <row r="11" spans="1:7" s="188" customFormat="1" ht="14.5">
      <c r="A11" s="342" t="s">
        <v>259</v>
      </c>
      <c r="B11" s="343" t="s">
        <v>903</v>
      </c>
      <c r="C11" s="207" t="s">
        <v>7</v>
      </c>
      <c r="D11" s="207" t="s">
        <v>7</v>
      </c>
      <c r="E11" s="207" t="s">
        <v>7</v>
      </c>
      <c r="F11" s="207" t="s">
        <v>7</v>
      </c>
      <c r="G11" s="207" t="s">
        <v>7</v>
      </c>
    </row>
    <row r="12" spans="1:7" s="188" customFormat="1" ht="14.5">
      <c r="A12" s="342" t="s">
        <v>260</v>
      </c>
      <c r="B12" s="343" t="s">
        <v>904</v>
      </c>
      <c r="C12" s="207" t="s">
        <v>7</v>
      </c>
      <c r="D12" s="207" t="s">
        <v>7</v>
      </c>
      <c r="E12" s="207" t="s">
        <v>7</v>
      </c>
      <c r="F12" s="207" t="s">
        <v>7</v>
      </c>
      <c r="G12" s="207" t="s">
        <v>7</v>
      </c>
    </row>
    <row r="13" spans="1:7" s="188" customFormat="1" ht="14.5">
      <c r="A13" s="342" t="s">
        <v>261</v>
      </c>
      <c r="B13" s="343" t="s">
        <v>905</v>
      </c>
      <c r="C13" s="207" t="s">
        <v>7</v>
      </c>
      <c r="D13" s="207" t="s">
        <v>7</v>
      </c>
      <c r="E13" s="207" t="s">
        <v>7</v>
      </c>
      <c r="F13" s="207" t="s">
        <v>7</v>
      </c>
      <c r="G13" s="207" t="s">
        <v>7</v>
      </c>
    </row>
    <row r="14" spans="1:7" s="188" customFormat="1" ht="14.5">
      <c r="A14" s="342" t="s">
        <v>262</v>
      </c>
      <c r="B14" s="343" t="s">
        <v>906</v>
      </c>
      <c r="C14" s="207" t="s">
        <v>7</v>
      </c>
      <c r="D14" s="207" t="s">
        <v>7</v>
      </c>
      <c r="E14" s="207" t="s">
        <v>7</v>
      </c>
      <c r="F14" s="207" t="s">
        <v>7</v>
      </c>
      <c r="G14" s="207" t="s">
        <v>7</v>
      </c>
    </row>
    <row r="15" spans="1:7" s="188" customFormat="1" ht="14.5">
      <c r="A15" s="342" t="s">
        <v>263</v>
      </c>
      <c r="B15" s="343" t="s">
        <v>907</v>
      </c>
      <c r="C15" s="207" t="s">
        <v>7</v>
      </c>
      <c r="D15" s="207" t="s">
        <v>7</v>
      </c>
      <c r="E15" s="207" t="s">
        <v>7</v>
      </c>
      <c r="F15" s="207" t="s">
        <v>7</v>
      </c>
      <c r="G15" s="207" t="s">
        <v>7</v>
      </c>
    </row>
    <row r="16" spans="1:7" s="188" customFormat="1" ht="14.5">
      <c r="A16" s="342" t="s">
        <v>264</v>
      </c>
      <c r="B16" s="343" t="s">
        <v>908</v>
      </c>
      <c r="C16" s="207" t="s">
        <v>7</v>
      </c>
      <c r="D16" s="207" t="s">
        <v>7</v>
      </c>
      <c r="E16" s="207" t="s">
        <v>7</v>
      </c>
      <c r="F16" s="207" t="s">
        <v>7</v>
      </c>
      <c r="G16" s="207" t="s">
        <v>7</v>
      </c>
    </row>
    <row r="17" spans="1:7" s="188" customFormat="1" ht="14.5">
      <c r="A17" s="342" t="s">
        <v>283</v>
      </c>
      <c r="B17" s="343" t="s">
        <v>909</v>
      </c>
      <c r="C17" s="207" t="s">
        <v>7</v>
      </c>
      <c r="D17" s="207" t="s">
        <v>7</v>
      </c>
      <c r="E17" s="207" t="s">
        <v>7</v>
      </c>
      <c r="F17" s="207" t="s">
        <v>7</v>
      </c>
      <c r="G17" s="207" t="s">
        <v>7</v>
      </c>
    </row>
    <row r="18" spans="1:7" s="188" customFormat="1" ht="14.5">
      <c r="A18" s="342" t="s">
        <v>284</v>
      </c>
      <c r="B18" s="343" t="s">
        <v>910</v>
      </c>
      <c r="C18" s="207" t="s">
        <v>7</v>
      </c>
      <c r="D18" s="207" t="s">
        <v>7</v>
      </c>
      <c r="E18" s="207" t="s">
        <v>7</v>
      </c>
      <c r="F18" s="207" t="s">
        <v>7</v>
      </c>
      <c r="G18" s="207" t="s">
        <v>7</v>
      </c>
    </row>
    <row r="19" spans="1:7" s="188" customFormat="1" ht="14.5">
      <c r="A19" s="342" t="s">
        <v>285</v>
      </c>
      <c r="B19" s="343" t="s">
        <v>911</v>
      </c>
      <c r="C19" s="207" t="s">
        <v>7</v>
      </c>
      <c r="D19" s="207" t="s">
        <v>7</v>
      </c>
      <c r="E19" s="207" t="s">
        <v>7</v>
      </c>
      <c r="F19" s="207" t="s">
        <v>7</v>
      </c>
      <c r="G19" s="207" t="s">
        <v>7</v>
      </c>
    </row>
    <row r="20" spans="1:7" s="188" customFormat="1" ht="14.5">
      <c r="A20" s="342" t="s">
        <v>313</v>
      </c>
      <c r="B20" s="343" t="s">
        <v>912</v>
      </c>
      <c r="C20" s="207" t="s">
        <v>7</v>
      </c>
      <c r="D20" s="207" t="s">
        <v>7</v>
      </c>
      <c r="E20" s="207" t="s">
        <v>7</v>
      </c>
      <c r="F20" s="207" t="s">
        <v>7</v>
      </c>
      <c r="G20" s="207" t="s">
        <v>7</v>
      </c>
    </row>
    <row r="21" spans="1:7" s="188" customFormat="1" ht="14.5">
      <c r="A21" s="342" t="s">
        <v>314</v>
      </c>
      <c r="B21" s="343" t="s">
        <v>913</v>
      </c>
      <c r="C21" s="207" t="s">
        <v>7</v>
      </c>
      <c r="D21" s="207" t="s">
        <v>7</v>
      </c>
      <c r="E21" s="207" t="s">
        <v>7</v>
      </c>
      <c r="F21" s="207" t="s">
        <v>7</v>
      </c>
      <c r="G21" s="207" t="s">
        <v>7</v>
      </c>
    </row>
    <row r="22" spans="1:7" s="188" customFormat="1" ht="14.5">
      <c r="A22" s="342" t="s">
        <v>315</v>
      </c>
      <c r="B22" s="343" t="s">
        <v>914</v>
      </c>
      <c r="C22" s="207" t="s">
        <v>7</v>
      </c>
      <c r="D22" s="207" t="s">
        <v>7</v>
      </c>
      <c r="E22" s="207" t="s">
        <v>7</v>
      </c>
      <c r="F22" s="207" t="s">
        <v>7</v>
      </c>
      <c r="G22" s="207" t="s">
        <v>7</v>
      </c>
    </row>
    <row r="23" spans="1:7" s="188" customFormat="1" ht="14.5">
      <c r="A23" s="342" t="s">
        <v>316</v>
      </c>
      <c r="B23" s="343" t="s">
        <v>915</v>
      </c>
      <c r="C23" s="207" t="s">
        <v>7</v>
      </c>
      <c r="D23" s="207" t="s">
        <v>7</v>
      </c>
      <c r="E23" s="207" t="s">
        <v>7</v>
      </c>
      <c r="F23" s="207" t="s">
        <v>7</v>
      </c>
      <c r="G23" s="207" t="s">
        <v>7</v>
      </c>
    </row>
    <row r="24" spans="1:7" s="188" customFormat="1" ht="14.5">
      <c r="A24" s="342" t="s">
        <v>916</v>
      </c>
      <c r="B24" s="343" t="s">
        <v>917</v>
      </c>
      <c r="C24" s="207" t="s">
        <v>7</v>
      </c>
      <c r="D24" s="207" t="s">
        <v>7</v>
      </c>
      <c r="E24" s="207" t="s">
        <v>7</v>
      </c>
      <c r="F24" s="207" t="s">
        <v>7</v>
      </c>
      <c r="G24" s="207" t="s">
        <v>7</v>
      </c>
    </row>
    <row r="25" spans="1:7" s="188" customFormat="1" ht="14.5">
      <c r="A25" s="342" t="s">
        <v>918</v>
      </c>
      <c r="B25" s="343" t="s">
        <v>919</v>
      </c>
      <c r="C25" s="207" t="s">
        <v>7</v>
      </c>
      <c r="D25" s="207" t="s">
        <v>7</v>
      </c>
      <c r="E25" s="207" t="s">
        <v>7</v>
      </c>
      <c r="F25" s="207" t="s">
        <v>7</v>
      </c>
      <c r="G25" s="207" t="s">
        <v>7</v>
      </c>
    </row>
    <row r="26" spans="1:7" s="188" customFormat="1" ht="14.5">
      <c r="A26" s="342" t="s">
        <v>920</v>
      </c>
      <c r="B26" s="343" t="s">
        <v>921</v>
      </c>
      <c r="C26" s="207" t="s">
        <v>7</v>
      </c>
      <c r="D26" s="207" t="s">
        <v>7</v>
      </c>
      <c r="E26" s="207" t="s">
        <v>7</v>
      </c>
      <c r="F26" s="207" t="s">
        <v>7</v>
      </c>
      <c r="G26" s="207" t="s">
        <v>7</v>
      </c>
    </row>
    <row r="27" spans="1:7" s="188" customFormat="1" ht="14.5">
      <c r="A27" s="342" t="s">
        <v>922</v>
      </c>
      <c r="B27" s="343" t="s">
        <v>923</v>
      </c>
      <c r="C27" s="207" t="s">
        <v>7</v>
      </c>
      <c r="D27" s="207" t="s">
        <v>7</v>
      </c>
      <c r="E27" s="207" t="s">
        <v>7</v>
      </c>
      <c r="F27" s="207" t="s">
        <v>7</v>
      </c>
      <c r="G27" s="207" t="s">
        <v>7</v>
      </c>
    </row>
    <row r="28" spans="1:7" s="188" customFormat="1" ht="14.5">
      <c r="A28" s="342" t="s">
        <v>924</v>
      </c>
      <c r="B28" s="343" t="s">
        <v>925</v>
      </c>
      <c r="C28" s="207" t="s">
        <v>7</v>
      </c>
      <c r="D28" s="207" t="s">
        <v>7</v>
      </c>
      <c r="E28" s="207" t="s">
        <v>7</v>
      </c>
      <c r="F28" s="207" t="s">
        <v>7</v>
      </c>
      <c r="G28" s="207" t="s">
        <v>7</v>
      </c>
    </row>
    <row r="29" spans="1:7" s="188" customFormat="1" ht="14.5">
      <c r="A29" s="342" t="s">
        <v>926</v>
      </c>
      <c r="B29" s="343" t="s">
        <v>927</v>
      </c>
      <c r="C29" s="207" t="s">
        <v>7</v>
      </c>
      <c r="D29" s="207" t="s">
        <v>7</v>
      </c>
      <c r="E29" s="207" t="s">
        <v>7</v>
      </c>
      <c r="F29" s="207" t="s">
        <v>7</v>
      </c>
      <c r="G29" s="207" t="s">
        <v>7</v>
      </c>
    </row>
    <row r="30" spans="1:7" s="188" customFormat="1" ht="14.5">
      <c r="A30" s="342" t="s">
        <v>928</v>
      </c>
      <c r="B30" s="343" t="s">
        <v>929</v>
      </c>
      <c r="C30" s="207" t="s">
        <v>7</v>
      </c>
      <c r="D30" s="207" t="s">
        <v>7</v>
      </c>
      <c r="E30" s="207" t="s">
        <v>7</v>
      </c>
      <c r="F30" s="207" t="s">
        <v>7</v>
      </c>
      <c r="G30" s="207" t="s">
        <v>7</v>
      </c>
    </row>
    <row r="31" spans="1:7" s="188" customFormat="1" ht="14.5">
      <c r="A31" s="342" t="s">
        <v>930</v>
      </c>
      <c r="B31" s="343" t="s">
        <v>931</v>
      </c>
      <c r="C31" s="207" t="s">
        <v>7</v>
      </c>
      <c r="D31" s="207" t="s">
        <v>7</v>
      </c>
      <c r="E31" s="207" t="s">
        <v>7</v>
      </c>
      <c r="F31" s="207" t="s">
        <v>7</v>
      </c>
      <c r="G31" s="207" t="s">
        <v>7</v>
      </c>
    </row>
    <row r="32" spans="1:7" s="188" customFormat="1" ht="14.5">
      <c r="A32" s="342" t="s">
        <v>932</v>
      </c>
      <c r="B32" s="343" t="s">
        <v>933</v>
      </c>
      <c r="C32" s="207" t="s">
        <v>7</v>
      </c>
      <c r="D32" s="207" t="s">
        <v>7</v>
      </c>
      <c r="E32" s="207" t="s">
        <v>7</v>
      </c>
      <c r="F32" s="207" t="s">
        <v>7</v>
      </c>
      <c r="G32" s="207" t="s">
        <v>7</v>
      </c>
    </row>
    <row r="33" spans="1:14" s="188" customFormat="1" ht="14.5">
      <c r="A33" s="342" t="s">
        <v>934</v>
      </c>
      <c r="B33" s="343" t="s">
        <v>935</v>
      </c>
      <c r="C33" s="207" t="s">
        <v>7</v>
      </c>
      <c r="D33" s="207" t="s">
        <v>7</v>
      </c>
      <c r="E33" s="207" t="s">
        <v>7</v>
      </c>
      <c r="F33" s="207" t="s">
        <v>7</v>
      </c>
      <c r="G33" s="207" t="s">
        <v>7</v>
      </c>
    </row>
    <row r="34" spans="1:14" s="188" customFormat="1" ht="14.5">
      <c r="A34" s="342" t="s">
        <v>936</v>
      </c>
      <c r="B34" s="343" t="s">
        <v>937</v>
      </c>
      <c r="C34" s="207" t="s">
        <v>7</v>
      </c>
      <c r="D34" s="207" t="s">
        <v>7</v>
      </c>
      <c r="E34" s="207" t="s">
        <v>7</v>
      </c>
      <c r="F34" s="207" t="s">
        <v>7</v>
      </c>
      <c r="G34" s="207" t="s">
        <v>7</v>
      </c>
    </row>
    <row r="35" spans="1:14" s="188" customFormat="1" ht="14.5">
      <c r="A35" s="342" t="s">
        <v>938</v>
      </c>
      <c r="B35" s="343" t="s">
        <v>939</v>
      </c>
      <c r="C35" s="207" t="s">
        <v>7</v>
      </c>
      <c r="D35" s="207" t="s">
        <v>7</v>
      </c>
      <c r="E35" s="207" t="s">
        <v>7</v>
      </c>
      <c r="F35" s="207" t="s">
        <v>7</v>
      </c>
      <c r="G35" s="207" t="s">
        <v>7</v>
      </c>
    </row>
    <row r="36" spans="1:14" s="188" customFormat="1" ht="14.5">
      <c r="A36" s="342" t="s">
        <v>940</v>
      </c>
      <c r="B36" s="345" t="s">
        <v>941</v>
      </c>
      <c r="C36" s="207" t="s">
        <v>7</v>
      </c>
      <c r="D36" s="207" t="s">
        <v>7</v>
      </c>
      <c r="E36" s="207" t="s">
        <v>7</v>
      </c>
      <c r="F36" s="207" t="s">
        <v>7</v>
      </c>
      <c r="G36" s="207" t="s">
        <v>7</v>
      </c>
    </row>
    <row r="37" spans="1:14" s="188" customFormat="1" ht="14.5">
      <c r="A37" s="342" t="s">
        <v>942</v>
      </c>
      <c r="B37" s="345" t="s">
        <v>943</v>
      </c>
      <c r="C37" s="207" t="s">
        <v>7</v>
      </c>
      <c r="D37" s="207" t="s">
        <v>7</v>
      </c>
      <c r="E37" s="207" t="s">
        <v>7</v>
      </c>
      <c r="F37" s="207" t="s">
        <v>7</v>
      </c>
      <c r="G37" s="207" t="s">
        <v>7</v>
      </c>
    </row>
    <row r="38" spans="1:14" s="188" customFormat="1" ht="14.5">
      <c r="A38" s="342" t="s">
        <v>944</v>
      </c>
      <c r="B38" s="345" t="s">
        <v>945</v>
      </c>
      <c r="C38" s="207" t="s">
        <v>7</v>
      </c>
      <c r="D38" s="207" t="s">
        <v>7</v>
      </c>
      <c r="E38" s="207" t="s">
        <v>7</v>
      </c>
      <c r="F38" s="207" t="s">
        <v>7</v>
      </c>
      <c r="G38" s="207" t="s">
        <v>7</v>
      </c>
    </row>
    <row r="39" spans="1:14" s="188" customFormat="1" ht="14.5">
      <c r="A39" s="342" t="s">
        <v>946</v>
      </c>
      <c r="B39" s="345" t="s">
        <v>947</v>
      </c>
      <c r="C39" s="207" t="s">
        <v>7</v>
      </c>
      <c r="D39" s="207" t="s">
        <v>7</v>
      </c>
      <c r="E39" s="207" t="s">
        <v>7</v>
      </c>
      <c r="F39" s="207" t="s">
        <v>7</v>
      </c>
      <c r="G39" s="207" t="s">
        <v>7</v>
      </c>
    </row>
    <row r="40" spans="1:14" ht="25">
      <c r="A40" s="342" t="s">
        <v>948</v>
      </c>
      <c r="B40" s="345" t="s">
        <v>949</v>
      </c>
      <c r="C40" s="207" t="s">
        <v>7</v>
      </c>
      <c r="D40" s="207" t="s">
        <v>7</v>
      </c>
      <c r="E40" s="207" t="s">
        <v>7</v>
      </c>
      <c r="F40" s="207" t="s">
        <v>7</v>
      </c>
      <c r="G40" s="207" t="s">
        <v>7</v>
      </c>
    </row>
    <row r="41" spans="1:14" ht="25">
      <c r="A41" s="342" t="s">
        <v>950</v>
      </c>
      <c r="B41" s="345" t="s">
        <v>951</v>
      </c>
      <c r="C41" s="207" t="s">
        <v>7</v>
      </c>
      <c r="D41" s="207" t="s">
        <v>7</v>
      </c>
      <c r="E41" s="207" t="s">
        <v>7</v>
      </c>
      <c r="F41" s="207" t="s">
        <v>7</v>
      </c>
      <c r="G41" s="207" t="s">
        <v>7</v>
      </c>
    </row>
    <row r="42" spans="1:14" ht="13.5">
      <c r="A42" s="337" t="s">
        <v>18</v>
      </c>
      <c r="B42" s="9"/>
      <c r="C42" s="207" t="s">
        <v>7</v>
      </c>
      <c r="D42" s="207" t="s">
        <v>7</v>
      </c>
      <c r="E42" s="207" t="s">
        <v>7</v>
      </c>
      <c r="F42" s="207" t="s">
        <v>7</v>
      </c>
      <c r="G42" s="207" t="s">
        <v>7</v>
      </c>
    </row>
    <row r="46" spans="1:14" s="274" customFormat="1" ht="15" customHeight="1">
      <c r="A46" s="197"/>
      <c r="B46" s="197"/>
      <c r="C46"/>
      <c r="D46"/>
      <c r="E46" s="942" t="s">
        <v>13</v>
      </c>
      <c r="F46" s="942"/>
      <c r="G46" s="942"/>
      <c r="H46"/>
      <c r="I46" s="402"/>
      <c r="J46" s="402"/>
      <c r="N46" s="402"/>
    </row>
    <row r="47" spans="1:14" s="274" customFormat="1" ht="15" customHeight="1">
      <c r="A47" s="197" t="s">
        <v>12</v>
      </c>
      <c r="B47"/>
      <c r="C47" s="826" t="s">
        <v>13</v>
      </c>
      <c r="D47" s="826"/>
      <c r="E47" s="942" t="s">
        <v>14</v>
      </c>
      <c r="F47" s="942"/>
      <c r="G47" s="942"/>
      <c r="H47"/>
      <c r="I47" s="402"/>
      <c r="J47" s="402"/>
      <c r="N47" s="402"/>
    </row>
    <row r="48" spans="1:14" s="274" customFormat="1" ht="15" customHeight="1">
      <c r="A48" s="197"/>
      <c r="B48" s="197"/>
      <c r="C48" s="827" t="s">
        <v>898</v>
      </c>
      <c r="D48" s="827"/>
      <c r="E48" s="942" t="s">
        <v>953</v>
      </c>
      <c r="F48" s="942"/>
      <c r="G48" s="942"/>
      <c r="H48"/>
      <c r="I48"/>
      <c r="J48"/>
      <c r="N48" s="31"/>
    </row>
    <row r="49" spans="1:14" s="274" customFormat="1" ht="13">
      <c r="A49"/>
      <c r="B49"/>
      <c r="C49"/>
      <c r="D49"/>
      <c r="F49" s="201" t="s">
        <v>84</v>
      </c>
      <c r="G49" s="201"/>
      <c r="H49"/>
      <c r="I49" s="478"/>
      <c r="J49" s="478"/>
      <c r="N49"/>
    </row>
    <row r="50" spans="1:14" ht="13">
      <c r="A50" s="286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</row>
  </sheetData>
  <mergeCells count="9">
    <mergeCell ref="C47:D47"/>
    <mergeCell ref="E47:G47"/>
    <mergeCell ref="C48:D48"/>
    <mergeCell ref="E48:G48"/>
    <mergeCell ref="A1:E1"/>
    <mergeCell ref="A2:F2"/>
    <mergeCell ref="A4:F4"/>
    <mergeCell ref="F6:G6"/>
    <mergeCell ref="E46:G46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58"/>
  <sheetViews>
    <sheetView topLeftCell="A35" zoomScale="85" zoomScaleNormal="85" zoomScaleSheetLayoutView="90" workbookViewId="0">
      <selection activeCell="A56" sqref="A56:J56"/>
    </sheetView>
  </sheetViews>
  <sheetFormatPr defaultColWidth="9.1796875" defaultRowHeight="12.5"/>
  <cols>
    <col min="1" max="1" width="7.453125" style="15" customWidth="1"/>
    <col min="2" max="2" width="17.1796875" style="15" customWidth="1"/>
    <col min="3" max="3" width="11" style="15" customWidth="1"/>
    <col min="4" max="4" width="10" style="15" customWidth="1"/>
    <col min="5" max="5" width="13.1796875" style="15" customWidth="1"/>
    <col min="6" max="6" width="15.1796875" style="15" customWidth="1"/>
    <col min="7" max="7" width="13.453125" style="15" customWidth="1"/>
    <col min="8" max="8" width="14.54296875" style="15" customWidth="1"/>
    <col min="9" max="9" width="16.54296875" style="257" customWidth="1"/>
    <col min="10" max="10" width="19.453125" style="15" customWidth="1"/>
    <col min="11" max="16384" width="9.1796875" style="15"/>
  </cols>
  <sheetData>
    <row r="1" spans="1:14" customFormat="1" ht="13">
      <c r="E1" s="863"/>
      <c r="F1" s="863"/>
      <c r="G1" s="863"/>
      <c r="H1" s="863"/>
      <c r="I1" s="863"/>
      <c r="J1" s="130" t="s">
        <v>62</v>
      </c>
    </row>
    <row r="2" spans="1:14" customFormat="1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</row>
    <row r="3" spans="1:14" customFormat="1" ht="20">
      <c r="A3" s="860" t="s">
        <v>743</v>
      </c>
      <c r="B3" s="860"/>
      <c r="C3" s="860"/>
      <c r="D3" s="860"/>
      <c r="E3" s="860"/>
      <c r="F3" s="860"/>
      <c r="G3" s="860"/>
      <c r="H3" s="860"/>
      <c r="I3" s="860"/>
      <c r="J3" s="860"/>
    </row>
    <row r="4" spans="1:14" customFormat="1" ht="14.25" customHeight="1">
      <c r="I4" s="274"/>
    </row>
    <row r="5" spans="1:14" ht="15.5">
      <c r="A5" s="966" t="s">
        <v>801</v>
      </c>
      <c r="B5" s="966"/>
      <c r="C5" s="966"/>
      <c r="D5" s="966"/>
      <c r="E5" s="966"/>
      <c r="F5" s="966"/>
      <c r="G5" s="966"/>
      <c r="H5" s="966"/>
      <c r="I5" s="966"/>
      <c r="J5" s="966"/>
    </row>
    <row r="6" spans="1:14" ht="13.5" customHeight="1">
      <c r="A6" s="1"/>
      <c r="B6" s="1"/>
      <c r="C6" s="1"/>
      <c r="D6" s="1"/>
      <c r="E6" s="1"/>
      <c r="F6" s="1"/>
      <c r="G6" s="1"/>
      <c r="H6" s="1"/>
      <c r="I6" s="569"/>
      <c r="J6" s="1"/>
    </row>
    <row r="7" spans="1:14" ht="0.75" customHeight="1"/>
    <row r="8" spans="1:14" ht="13">
      <c r="A8" s="862" t="s">
        <v>899</v>
      </c>
      <c r="B8" s="862"/>
      <c r="C8" s="28"/>
      <c r="H8" s="947" t="s">
        <v>832</v>
      </c>
      <c r="I8" s="947"/>
      <c r="J8" s="947"/>
    </row>
    <row r="9" spans="1:14" ht="13">
      <c r="A9" s="856" t="s">
        <v>2</v>
      </c>
      <c r="B9" s="856" t="s">
        <v>3</v>
      </c>
      <c r="C9" s="831" t="s">
        <v>802</v>
      </c>
      <c r="D9" s="835"/>
      <c r="E9" s="835"/>
      <c r="F9" s="832"/>
      <c r="G9" s="831" t="s">
        <v>103</v>
      </c>
      <c r="H9" s="835"/>
      <c r="I9" s="835"/>
      <c r="J9" s="832"/>
      <c r="N9" s="20"/>
    </row>
    <row r="10" spans="1:14" ht="64.5" customHeight="1">
      <c r="A10" s="856"/>
      <c r="B10" s="856"/>
      <c r="C10" s="5" t="s">
        <v>181</v>
      </c>
      <c r="D10" s="5" t="s">
        <v>16</v>
      </c>
      <c r="E10" s="574" t="s">
        <v>965</v>
      </c>
      <c r="F10" s="7" t="s">
        <v>198</v>
      </c>
      <c r="G10" s="5" t="s">
        <v>181</v>
      </c>
      <c r="H10" s="24" t="s">
        <v>17</v>
      </c>
      <c r="I10" s="568" t="s">
        <v>713</v>
      </c>
      <c r="J10" s="5" t="s">
        <v>714</v>
      </c>
    </row>
    <row r="11" spans="1:14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6">
        <v>8</v>
      </c>
      <c r="I11" s="567">
        <v>9</v>
      </c>
      <c r="J11" s="5">
        <v>10</v>
      </c>
    </row>
    <row r="12" spans="1:14" s="338" customFormat="1">
      <c r="A12" s="342" t="s">
        <v>257</v>
      </c>
      <c r="B12" s="343" t="s">
        <v>901</v>
      </c>
      <c r="C12" s="339">
        <v>1628</v>
      </c>
      <c r="D12" s="549">
        <v>71463</v>
      </c>
      <c r="E12" s="348">
        <v>145</v>
      </c>
      <c r="F12" s="357">
        <f>D12*E12</f>
        <v>10362135</v>
      </c>
      <c r="G12" s="8">
        <v>1489</v>
      </c>
      <c r="H12" s="358">
        <f>J12*I12</f>
        <v>9697839</v>
      </c>
      <c r="I12" s="570">
        <f>141</f>
        <v>141</v>
      </c>
      <c r="J12" s="358">
        <v>68779</v>
      </c>
    </row>
    <row r="13" spans="1:14" s="338" customFormat="1">
      <c r="A13" s="342" t="s">
        <v>258</v>
      </c>
      <c r="B13" s="343" t="s">
        <v>902</v>
      </c>
      <c r="C13" s="339">
        <v>2060</v>
      </c>
      <c r="D13" s="549">
        <v>154946</v>
      </c>
      <c r="E13" s="348">
        <v>145</v>
      </c>
      <c r="F13" s="357">
        <f t="shared" ref="F13:F44" si="0">D13*E13</f>
        <v>22467170</v>
      </c>
      <c r="G13" s="8">
        <v>1804</v>
      </c>
      <c r="H13" s="358">
        <f t="shared" ref="H13:H44" si="1">J13*I13</f>
        <v>21957789</v>
      </c>
      <c r="I13" s="570">
        <f>141</f>
        <v>141</v>
      </c>
      <c r="J13" s="358">
        <v>155729</v>
      </c>
    </row>
    <row r="14" spans="1:14" s="338" customFormat="1">
      <c r="A14" s="342" t="s">
        <v>259</v>
      </c>
      <c r="B14" s="343" t="s">
        <v>903</v>
      </c>
      <c r="C14" s="339">
        <v>940</v>
      </c>
      <c r="D14" s="549">
        <v>74110</v>
      </c>
      <c r="E14" s="348">
        <v>145</v>
      </c>
      <c r="F14" s="357">
        <f t="shared" si="0"/>
        <v>10745950</v>
      </c>
      <c r="G14" s="8">
        <v>875</v>
      </c>
      <c r="H14" s="358">
        <f t="shared" si="1"/>
        <v>10420323</v>
      </c>
      <c r="I14" s="570">
        <f>141</f>
        <v>141</v>
      </c>
      <c r="J14" s="358">
        <v>73903</v>
      </c>
    </row>
    <row r="15" spans="1:14" s="338" customFormat="1">
      <c r="A15" s="342" t="s">
        <v>260</v>
      </c>
      <c r="B15" s="343" t="s">
        <v>904</v>
      </c>
      <c r="C15" s="339">
        <v>2148</v>
      </c>
      <c r="D15" s="549">
        <v>151799</v>
      </c>
      <c r="E15" s="348">
        <v>145</v>
      </c>
      <c r="F15" s="357">
        <f t="shared" si="0"/>
        <v>22010855</v>
      </c>
      <c r="G15" s="8">
        <v>1989</v>
      </c>
      <c r="H15" s="358">
        <f t="shared" si="1"/>
        <v>20930886</v>
      </c>
      <c r="I15" s="570">
        <f>141</f>
        <v>141</v>
      </c>
      <c r="J15" s="358">
        <v>148446</v>
      </c>
    </row>
    <row r="16" spans="1:14" s="338" customFormat="1">
      <c r="A16" s="342" t="s">
        <v>261</v>
      </c>
      <c r="B16" s="343" t="s">
        <v>905</v>
      </c>
      <c r="C16" s="339">
        <v>992</v>
      </c>
      <c r="D16" s="549">
        <v>50085</v>
      </c>
      <c r="E16" s="348">
        <v>145</v>
      </c>
      <c r="F16" s="357">
        <f t="shared" si="0"/>
        <v>7262325</v>
      </c>
      <c r="G16" s="8">
        <v>934</v>
      </c>
      <c r="H16" s="358">
        <f t="shared" si="1"/>
        <v>6731340</v>
      </c>
      <c r="I16" s="570">
        <f>141</f>
        <v>141</v>
      </c>
      <c r="J16" s="358">
        <v>47740</v>
      </c>
    </row>
    <row r="17" spans="1:10" s="338" customFormat="1">
      <c r="A17" s="342" t="s">
        <v>262</v>
      </c>
      <c r="B17" s="343" t="s">
        <v>906</v>
      </c>
      <c r="C17" s="339">
        <v>1139</v>
      </c>
      <c r="D17" s="549">
        <v>93321</v>
      </c>
      <c r="E17" s="348">
        <v>145</v>
      </c>
      <c r="F17" s="357">
        <f t="shared" si="0"/>
        <v>13531545</v>
      </c>
      <c r="G17" s="8">
        <v>1088</v>
      </c>
      <c r="H17" s="358">
        <f t="shared" si="1"/>
        <v>14161476</v>
      </c>
      <c r="I17" s="570">
        <f>141</f>
        <v>141</v>
      </c>
      <c r="J17" s="358">
        <v>100436</v>
      </c>
    </row>
    <row r="18" spans="1:10" s="338" customFormat="1">
      <c r="A18" s="342" t="s">
        <v>263</v>
      </c>
      <c r="B18" s="343" t="s">
        <v>907</v>
      </c>
      <c r="C18" s="339">
        <v>1430</v>
      </c>
      <c r="D18" s="549">
        <v>63070</v>
      </c>
      <c r="E18" s="348">
        <v>145</v>
      </c>
      <c r="F18" s="357">
        <f t="shared" si="0"/>
        <v>9145150</v>
      </c>
      <c r="G18" s="8">
        <v>1368</v>
      </c>
      <c r="H18" s="358">
        <f t="shared" si="1"/>
        <v>8594937</v>
      </c>
      <c r="I18" s="570">
        <f>141</f>
        <v>141</v>
      </c>
      <c r="J18" s="358">
        <v>60957</v>
      </c>
    </row>
    <row r="19" spans="1:10" s="338" customFormat="1">
      <c r="A19" s="342" t="s">
        <v>264</v>
      </c>
      <c r="B19" s="343" t="s">
        <v>908</v>
      </c>
      <c r="C19" s="339">
        <v>2046</v>
      </c>
      <c r="D19" s="549">
        <v>186405</v>
      </c>
      <c r="E19" s="348">
        <v>145</v>
      </c>
      <c r="F19" s="357">
        <f t="shared" si="0"/>
        <v>27028725</v>
      </c>
      <c r="G19" s="8">
        <v>1770</v>
      </c>
      <c r="H19" s="358">
        <f t="shared" si="1"/>
        <v>26967942</v>
      </c>
      <c r="I19" s="570">
        <f>141</f>
        <v>141</v>
      </c>
      <c r="J19" s="358">
        <v>191262</v>
      </c>
    </row>
    <row r="20" spans="1:10" s="338" customFormat="1">
      <c r="A20" s="342" t="s">
        <v>283</v>
      </c>
      <c r="B20" s="343" t="s">
        <v>909</v>
      </c>
      <c r="C20" s="339">
        <v>1552</v>
      </c>
      <c r="D20" s="549">
        <v>93511</v>
      </c>
      <c r="E20" s="348">
        <v>145</v>
      </c>
      <c r="F20" s="357">
        <f t="shared" si="0"/>
        <v>13559095</v>
      </c>
      <c r="G20" s="8">
        <v>1396</v>
      </c>
      <c r="H20" s="358">
        <f t="shared" si="1"/>
        <v>12409128</v>
      </c>
      <c r="I20" s="570">
        <f>141</f>
        <v>141</v>
      </c>
      <c r="J20" s="358">
        <v>88008</v>
      </c>
    </row>
    <row r="21" spans="1:10" s="338" customFormat="1">
      <c r="A21" s="342" t="s">
        <v>284</v>
      </c>
      <c r="B21" s="343" t="s">
        <v>910</v>
      </c>
      <c r="C21" s="339">
        <v>779</v>
      </c>
      <c r="D21" s="549">
        <v>14388</v>
      </c>
      <c r="E21" s="348">
        <v>145</v>
      </c>
      <c r="F21" s="357">
        <f t="shared" si="0"/>
        <v>2086260</v>
      </c>
      <c r="G21" s="8">
        <v>703</v>
      </c>
      <c r="H21" s="358">
        <f t="shared" si="1"/>
        <v>2091735</v>
      </c>
      <c r="I21" s="570">
        <f>141</f>
        <v>141</v>
      </c>
      <c r="J21" s="358">
        <v>14835</v>
      </c>
    </row>
    <row r="22" spans="1:10" s="338" customFormat="1">
      <c r="A22" s="342" t="s">
        <v>285</v>
      </c>
      <c r="B22" s="343" t="s">
        <v>911</v>
      </c>
      <c r="C22" s="339">
        <v>1574</v>
      </c>
      <c r="D22" s="549">
        <v>109340</v>
      </c>
      <c r="E22" s="348">
        <v>145</v>
      </c>
      <c r="F22" s="357">
        <f t="shared" si="0"/>
        <v>15854300</v>
      </c>
      <c r="G22" s="8">
        <v>1467</v>
      </c>
      <c r="H22" s="358">
        <f t="shared" si="1"/>
        <v>15924963</v>
      </c>
      <c r="I22" s="570">
        <f>141</f>
        <v>141</v>
      </c>
      <c r="J22" s="358">
        <v>112943</v>
      </c>
    </row>
    <row r="23" spans="1:10" s="338" customFormat="1">
      <c r="A23" s="342" t="s">
        <v>313</v>
      </c>
      <c r="B23" s="343" t="s">
        <v>912</v>
      </c>
      <c r="C23" s="339">
        <v>1330</v>
      </c>
      <c r="D23" s="549">
        <v>72892</v>
      </c>
      <c r="E23" s="348">
        <v>145</v>
      </c>
      <c r="F23" s="357">
        <f t="shared" si="0"/>
        <v>10569340</v>
      </c>
      <c r="G23" s="8">
        <v>1164</v>
      </c>
      <c r="H23" s="358">
        <f t="shared" si="1"/>
        <v>9964047</v>
      </c>
      <c r="I23" s="570">
        <f>141</f>
        <v>141</v>
      </c>
      <c r="J23" s="358">
        <v>70667</v>
      </c>
    </row>
    <row r="24" spans="1:10" s="338" customFormat="1">
      <c r="A24" s="342" t="s">
        <v>314</v>
      </c>
      <c r="B24" s="343" t="s">
        <v>913</v>
      </c>
      <c r="C24" s="339">
        <v>1493</v>
      </c>
      <c r="D24" s="549">
        <v>68421</v>
      </c>
      <c r="E24" s="348">
        <v>145</v>
      </c>
      <c r="F24" s="357">
        <f t="shared" si="0"/>
        <v>9921045</v>
      </c>
      <c r="G24" s="8">
        <v>1273</v>
      </c>
      <c r="H24" s="358">
        <f t="shared" si="1"/>
        <v>9621699</v>
      </c>
      <c r="I24" s="570">
        <f>141</f>
        <v>141</v>
      </c>
      <c r="J24" s="358">
        <v>68239</v>
      </c>
    </row>
    <row r="25" spans="1:10" s="338" customFormat="1">
      <c r="A25" s="342" t="s">
        <v>315</v>
      </c>
      <c r="B25" s="343" t="s">
        <v>914</v>
      </c>
      <c r="C25" s="339">
        <v>1323</v>
      </c>
      <c r="D25" s="549">
        <v>51952</v>
      </c>
      <c r="E25" s="348">
        <v>145</v>
      </c>
      <c r="F25" s="357">
        <f t="shared" si="0"/>
        <v>7533040</v>
      </c>
      <c r="G25" s="8">
        <v>1128</v>
      </c>
      <c r="H25" s="358">
        <f t="shared" si="1"/>
        <v>6921549</v>
      </c>
      <c r="I25" s="570">
        <f>141</f>
        <v>141</v>
      </c>
      <c r="J25" s="358">
        <v>49089</v>
      </c>
    </row>
    <row r="26" spans="1:10" s="338" customFormat="1">
      <c r="A26" s="342" t="s">
        <v>316</v>
      </c>
      <c r="B26" s="343" t="s">
        <v>915</v>
      </c>
      <c r="C26" s="339">
        <v>520</v>
      </c>
      <c r="D26" s="549">
        <v>50403</v>
      </c>
      <c r="E26" s="348">
        <v>145</v>
      </c>
      <c r="F26" s="357">
        <f t="shared" si="0"/>
        <v>7308435</v>
      </c>
      <c r="G26" s="8">
        <v>489</v>
      </c>
      <c r="H26" s="358">
        <f t="shared" si="1"/>
        <v>6921549</v>
      </c>
      <c r="I26" s="570">
        <f>141</f>
        <v>141</v>
      </c>
      <c r="J26" s="358">
        <v>49089</v>
      </c>
    </row>
    <row r="27" spans="1:10" s="338" customFormat="1">
      <c r="A27" s="342" t="s">
        <v>916</v>
      </c>
      <c r="B27" s="343" t="s">
        <v>917</v>
      </c>
      <c r="C27" s="339">
        <v>2006</v>
      </c>
      <c r="D27" s="549">
        <v>112929</v>
      </c>
      <c r="E27" s="348">
        <v>145</v>
      </c>
      <c r="F27" s="357">
        <f t="shared" si="0"/>
        <v>16374705</v>
      </c>
      <c r="G27" s="8">
        <v>1901</v>
      </c>
      <c r="H27" s="358">
        <f t="shared" si="1"/>
        <v>15630555</v>
      </c>
      <c r="I27" s="570">
        <f>141</f>
        <v>141</v>
      </c>
      <c r="J27" s="358">
        <v>110855</v>
      </c>
    </row>
    <row r="28" spans="1:10" s="338" customFormat="1">
      <c r="A28" s="342" t="s">
        <v>918</v>
      </c>
      <c r="B28" s="343" t="s">
        <v>919</v>
      </c>
      <c r="C28" s="339">
        <v>1167</v>
      </c>
      <c r="D28" s="549">
        <v>49694</v>
      </c>
      <c r="E28" s="348">
        <v>145</v>
      </c>
      <c r="F28" s="357">
        <f t="shared" si="0"/>
        <v>7205630</v>
      </c>
      <c r="G28" s="8">
        <v>1117</v>
      </c>
      <c r="H28" s="358">
        <f t="shared" si="1"/>
        <v>7111758</v>
      </c>
      <c r="I28" s="570">
        <f>141</f>
        <v>141</v>
      </c>
      <c r="J28" s="358">
        <v>50438</v>
      </c>
    </row>
    <row r="29" spans="1:10" s="338" customFormat="1">
      <c r="A29" s="342" t="s">
        <v>920</v>
      </c>
      <c r="B29" s="343" t="s">
        <v>921</v>
      </c>
      <c r="C29" s="339">
        <v>1795</v>
      </c>
      <c r="D29" s="549">
        <v>130618</v>
      </c>
      <c r="E29" s="348">
        <v>145</v>
      </c>
      <c r="F29" s="357">
        <f t="shared" si="0"/>
        <v>18939610</v>
      </c>
      <c r="G29" s="8">
        <v>1721</v>
      </c>
      <c r="H29" s="358">
        <f t="shared" si="1"/>
        <v>19053330</v>
      </c>
      <c r="I29" s="570">
        <f>141</f>
        <v>141</v>
      </c>
      <c r="J29" s="358">
        <v>135130</v>
      </c>
    </row>
    <row r="30" spans="1:10" s="338" customFormat="1">
      <c r="A30" s="342" t="s">
        <v>922</v>
      </c>
      <c r="B30" s="343" t="s">
        <v>923</v>
      </c>
      <c r="C30" s="339">
        <v>1882</v>
      </c>
      <c r="D30" s="549">
        <v>90494</v>
      </c>
      <c r="E30" s="348">
        <v>145</v>
      </c>
      <c r="F30" s="357">
        <f t="shared" si="0"/>
        <v>13121630</v>
      </c>
      <c r="G30" s="8">
        <v>1708</v>
      </c>
      <c r="H30" s="358">
        <f t="shared" si="1"/>
        <v>12550128</v>
      </c>
      <c r="I30" s="570">
        <f>141</f>
        <v>141</v>
      </c>
      <c r="J30" s="358">
        <v>89008</v>
      </c>
    </row>
    <row r="31" spans="1:10" s="338" customFormat="1">
      <c r="A31" s="342" t="s">
        <v>924</v>
      </c>
      <c r="B31" s="343" t="s">
        <v>925</v>
      </c>
      <c r="C31" s="339">
        <v>1994</v>
      </c>
      <c r="D31" s="549">
        <v>99749</v>
      </c>
      <c r="E31" s="348">
        <v>145</v>
      </c>
      <c r="F31" s="357">
        <f t="shared" si="0"/>
        <v>14463605</v>
      </c>
      <c r="G31" s="8">
        <v>1725</v>
      </c>
      <c r="H31" s="358">
        <f t="shared" si="1"/>
        <v>13234683</v>
      </c>
      <c r="I31" s="570">
        <f>141</f>
        <v>141</v>
      </c>
      <c r="J31" s="358">
        <v>93863</v>
      </c>
    </row>
    <row r="32" spans="1:10" s="338" customFormat="1">
      <c r="A32" s="342" t="s">
        <v>926</v>
      </c>
      <c r="B32" s="343" t="s">
        <v>927</v>
      </c>
      <c r="C32" s="339">
        <v>1262</v>
      </c>
      <c r="D32" s="549">
        <v>98742</v>
      </c>
      <c r="E32" s="348">
        <v>145</v>
      </c>
      <c r="F32" s="357">
        <f t="shared" si="0"/>
        <v>14317590</v>
      </c>
      <c r="G32" s="8">
        <v>1199</v>
      </c>
      <c r="H32" s="358">
        <f t="shared" si="1"/>
        <v>13843098</v>
      </c>
      <c r="I32" s="570">
        <f>141</f>
        <v>141</v>
      </c>
      <c r="J32" s="358">
        <v>98178</v>
      </c>
    </row>
    <row r="33" spans="1:10" s="338" customFormat="1">
      <c r="A33" s="342" t="s">
        <v>928</v>
      </c>
      <c r="B33" s="343" t="s">
        <v>929</v>
      </c>
      <c r="C33" s="339">
        <v>2004</v>
      </c>
      <c r="D33" s="549">
        <v>191176</v>
      </c>
      <c r="E33" s="348">
        <v>145</v>
      </c>
      <c r="F33" s="357">
        <f t="shared" si="0"/>
        <v>27720520</v>
      </c>
      <c r="G33" s="8">
        <v>1886</v>
      </c>
      <c r="H33" s="358">
        <f t="shared" si="1"/>
        <v>27001641</v>
      </c>
      <c r="I33" s="570">
        <f>141</f>
        <v>141</v>
      </c>
      <c r="J33" s="358">
        <v>191501</v>
      </c>
    </row>
    <row r="34" spans="1:10" s="338" customFormat="1">
      <c r="A34" s="342" t="s">
        <v>930</v>
      </c>
      <c r="B34" s="343" t="s">
        <v>931</v>
      </c>
      <c r="C34" s="339">
        <v>1074</v>
      </c>
      <c r="D34" s="549">
        <v>56339</v>
      </c>
      <c r="E34" s="348">
        <v>145</v>
      </c>
      <c r="F34" s="357">
        <f t="shared" si="0"/>
        <v>8169155</v>
      </c>
      <c r="G34" s="8">
        <v>1008</v>
      </c>
      <c r="H34" s="358">
        <f t="shared" si="1"/>
        <v>7872312</v>
      </c>
      <c r="I34" s="570">
        <f>141</f>
        <v>141</v>
      </c>
      <c r="J34" s="358">
        <v>55832</v>
      </c>
    </row>
    <row r="35" spans="1:10" s="338" customFormat="1">
      <c r="A35" s="342" t="s">
        <v>932</v>
      </c>
      <c r="B35" s="343" t="s">
        <v>933</v>
      </c>
      <c r="C35" s="339">
        <v>1196</v>
      </c>
      <c r="D35" s="549">
        <v>42060</v>
      </c>
      <c r="E35" s="348">
        <v>145</v>
      </c>
      <c r="F35" s="357">
        <f t="shared" si="0"/>
        <v>6098700</v>
      </c>
      <c r="G35" s="8">
        <v>1018</v>
      </c>
      <c r="H35" s="358">
        <f t="shared" si="1"/>
        <v>5666508</v>
      </c>
      <c r="I35" s="570">
        <f>141</f>
        <v>141</v>
      </c>
      <c r="J35" s="358">
        <v>40188</v>
      </c>
    </row>
    <row r="36" spans="1:10" s="338" customFormat="1">
      <c r="A36" s="342" t="s">
        <v>934</v>
      </c>
      <c r="B36" s="343" t="s">
        <v>935</v>
      </c>
      <c r="C36" s="339">
        <v>1190</v>
      </c>
      <c r="D36" s="549">
        <v>99454</v>
      </c>
      <c r="E36" s="348">
        <v>145</v>
      </c>
      <c r="F36" s="357">
        <f t="shared" si="0"/>
        <v>14420830</v>
      </c>
      <c r="G36" s="8">
        <v>1150</v>
      </c>
      <c r="H36" s="358">
        <f t="shared" si="1"/>
        <v>13767099</v>
      </c>
      <c r="I36" s="570">
        <f>141</f>
        <v>141</v>
      </c>
      <c r="J36" s="358">
        <v>97639</v>
      </c>
    </row>
    <row r="37" spans="1:10" s="338" customFormat="1">
      <c r="A37" s="342" t="s">
        <v>936</v>
      </c>
      <c r="B37" s="343" t="s">
        <v>937</v>
      </c>
      <c r="C37" s="339">
        <v>1232</v>
      </c>
      <c r="D37" s="549">
        <v>99480</v>
      </c>
      <c r="E37" s="348">
        <v>145</v>
      </c>
      <c r="F37" s="357">
        <f t="shared" si="0"/>
        <v>14424600</v>
      </c>
      <c r="G37" s="8">
        <v>1188</v>
      </c>
      <c r="H37" s="358">
        <f t="shared" si="1"/>
        <v>13529091</v>
      </c>
      <c r="I37" s="570">
        <f>141</f>
        <v>141</v>
      </c>
      <c r="J37" s="358">
        <v>95951</v>
      </c>
    </row>
    <row r="38" spans="1:10" s="338" customFormat="1">
      <c r="A38" s="342" t="s">
        <v>938</v>
      </c>
      <c r="B38" s="343" t="s">
        <v>939</v>
      </c>
      <c r="C38" s="339">
        <v>1319</v>
      </c>
      <c r="D38" s="549">
        <v>67244</v>
      </c>
      <c r="E38" s="348">
        <v>145</v>
      </c>
      <c r="F38" s="357">
        <f t="shared" si="0"/>
        <v>9750380</v>
      </c>
      <c r="G38" s="8">
        <v>1238</v>
      </c>
      <c r="H38" s="358">
        <f t="shared" si="1"/>
        <v>9013284</v>
      </c>
      <c r="I38" s="570">
        <f>141</f>
        <v>141</v>
      </c>
      <c r="J38" s="358">
        <v>63924</v>
      </c>
    </row>
    <row r="39" spans="1:10" s="338" customFormat="1">
      <c r="A39" s="342" t="s">
        <v>940</v>
      </c>
      <c r="B39" s="359" t="s">
        <v>941</v>
      </c>
      <c r="C39" s="339">
        <v>1064</v>
      </c>
      <c r="D39" s="549">
        <v>68135</v>
      </c>
      <c r="E39" s="348">
        <v>145</v>
      </c>
      <c r="F39" s="357">
        <f t="shared" si="0"/>
        <v>9879575</v>
      </c>
      <c r="G39" s="8">
        <v>1061</v>
      </c>
      <c r="H39" s="358">
        <f t="shared" si="1"/>
        <v>9317421</v>
      </c>
      <c r="I39" s="570">
        <f>141</f>
        <v>141</v>
      </c>
      <c r="J39" s="358">
        <v>66081</v>
      </c>
    </row>
    <row r="40" spans="1:10" s="338" customFormat="1">
      <c r="A40" s="342" t="s">
        <v>942</v>
      </c>
      <c r="B40" s="359" t="s">
        <v>943</v>
      </c>
      <c r="C40" s="336">
        <v>687</v>
      </c>
      <c r="D40" s="543">
        <v>36294</v>
      </c>
      <c r="E40" s="348">
        <v>145</v>
      </c>
      <c r="F40" s="357">
        <f t="shared" si="0"/>
        <v>5262630</v>
      </c>
      <c r="G40" s="8">
        <v>640</v>
      </c>
      <c r="H40" s="358">
        <f t="shared" si="1"/>
        <v>4905954</v>
      </c>
      <c r="I40" s="570">
        <f>141</f>
        <v>141</v>
      </c>
      <c r="J40" s="358">
        <v>34794</v>
      </c>
    </row>
    <row r="41" spans="1:10" s="338" customFormat="1">
      <c r="A41" s="342" t="s">
        <v>944</v>
      </c>
      <c r="B41" s="359" t="s">
        <v>945</v>
      </c>
      <c r="C41" s="336">
        <v>853</v>
      </c>
      <c r="D41" s="543">
        <v>85852</v>
      </c>
      <c r="E41" s="348">
        <v>145</v>
      </c>
      <c r="F41" s="357">
        <f t="shared" si="0"/>
        <v>12448540</v>
      </c>
      <c r="G41" s="8">
        <v>803</v>
      </c>
      <c r="H41" s="358">
        <f t="shared" si="1"/>
        <v>12169710</v>
      </c>
      <c r="I41" s="570">
        <f>141</f>
        <v>141</v>
      </c>
      <c r="J41" s="358">
        <v>86310</v>
      </c>
    </row>
    <row r="42" spans="1:10" s="338" customFormat="1">
      <c r="A42" s="342" t="s">
        <v>946</v>
      </c>
      <c r="B42" s="359" t="s">
        <v>947</v>
      </c>
      <c r="C42" s="336">
        <v>518</v>
      </c>
      <c r="D42" s="543">
        <v>13637</v>
      </c>
      <c r="E42" s="348">
        <v>145</v>
      </c>
      <c r="F42" s="357">
        <f t="shared" si="0"/>
        <v>1977365</v>
      </c>
      <c r="G42" s="8">
        <v>476</v>
      </c>
      <c r="H42" s="358">
        <f t="shared" si="1"/>
        <v>1901526</v>
      </c>
      <c r="I42" s="570">
        <f>141</f>
        <v>141</v>
      </c>
      <c r="J42" s="358">
        <v>13486</v>
      </c>
    </row>
    <row r="43" spans="1:10" s="338" customFormat="1" ht="25">
      <c r="A43" s="342" t="s">
        <v>948</v>
      </c>
      <c r="B43" s="359" t="s">
        <v>949</v>
      </c>
      <c r="C43" s="709">
        <v>431</v>
      </c>
      <c r="D43" s="709">
        <v>42625</v>
      </c>
      <c r="E43" s="383">
        <v>145</v>
      </c>
      <c r="F43" s="715">
        <f t="shared" si="0"/>
        <v>6180625</v>
      </c>
      <c r="G43" s="693">
        <v>389</v>
      </c>
      <c r="H43" s="716">
        <f t="shared" si="1"/>
        <v>6807480</v>
      </c>
      <c r="I43" s="717">
        <f>141</f>
        <v>141</v>
      </c>
      <c r="J43" s="716">
        <v>48280</v>
      </c>
    </row>
    <row r="44" spans="1:10" s="338" customFormat="1">
      <c r="A44" s="342" t="s">
        <v>950</v>
      </c>
      <c r="B44" s="359" t="s">
        <v>951</v>
      </c>
      <c r="C44" s="336">
        <v>658</v>
      </c>
      <c r="D44" s="543">
        <v>26980</v>
      </c>
      <c r="E44" s="348">
        <v>145</v>
      </c>
      <c r="F44" s="357">
        <f t="shared" si="0"/>
        <v>3912100</v>
      </c>
      <c r="G44" s="8">
        <v>614</v>
      </c>
      <c r="H44" s="358">
        <f t="shared" si="1"/>
        <v>3612843</v>
      </c>
      <c r="I44" s="570">
        <f>141</f>
        <v>141</v>
      </c>
      <c r="J44" s="358">
        <v>25623</v>
      </c>
    </row>
    <row r="45" spans="1:10" ht="13">
      <c r="A45" s="3" t="s">
        <v>18</v>
      </c>
      <c r="B45" s="26"/>
      <c r="C45" s="710">
        <f>SUM(C12:C44)</f>
        <v>43286</v>
      </c>
      <c r="D45" s="26">
        <f>SUM(D12:D44)</f>
        <v>2717608</v>
      </c>
      <c r="E45" s="348">
        <v>145</v>
      </c>
      <c r="F45" s="573">
        <f>SUM(F12:F44)</f>
        <v>394053160</v>
      </c>
      <c r="G45" s="573">
        <f>SUM(G12:G44)</f>
        <v>39779</v>
      </c>
      <c r="H45" s="546">
        <f>SUM(H12:H44)</f>
        <v>380305623</v>
      </c>
      <c r="I45" s="570">
        <v>141</v>
      </c>
      <c r="J45" s="545">
        <f>SUM(J12:J44)</f>
        <v>2697203</v>
      </c>
    </row>
    <row r="46" spans="1:10" ht="13">
      <c r="A46" s="11"/>
      <c r="B46" s="27"/>
      <c r="C46" s="27"/>
      <c r="D46" s="20"/>
      <c r="E46" s="20"/>
      <c r="F46" s="20"/>
      <c r="G46" s="20"/>
      <c r="H46" s="20"/>
      <c r="I46" s="260"/>
      <c r="J46" s="20"/>
    </row>
    <row r="47" spans="1:10">
      <c r="A47" s="971" t="s">
        <v>715</v>
      </c>
      <c r="B47" s="971"/>
      <c r="C47" s="971"/>
      <c r="D47" s="971"/>
      <c r="E47" s="971"/>
      <c r="F47" s="971"/>
      <c r="G47" s="971"/>
      <c r="H47" s="971"/>
      <c r="I47" s="260"/>
      <c r="J47" s="20"/>
    </row>
    <row r="48" spans="1:10" ht="13">
      <c r="A48" s="11"/>
      <c r="B48" s="27"/>
      <c r="C48" s="27"/>
      <c r="D48" s="20"/>
      <c r="E48" s="20"/>
      <c r="F48" s="20"/>
      <c r="G48" s="20"/>
      <c r="H48" s="20"/>
      <c r="I48" s="260"/>
      <c r="J48" s="20"/>
    </row>
    <row r="49" spans="1:13" s="274" customFormat="1" ht="15.75" customHeight="1">
      <c r="A49" s="197"/>
      <c r="B49" s="197"/>
      <c r="C49"/>
      <c r="D49"/>
      <c r="E49"/>
      <c r="F49"/>
      <c r="G49"/>
      <c r="H49" s="942" t="s">
        <v>13</v>
      </c>
      <c r="I49" s="942"/>
      <c r="J49" s="942"/>
      <c r="L49" s="402"/>
      <c r="M49" s="402"/>
    </row>
    <row r="50" spans="1:13" s="274" customFormat="1" ht="12.75" customHeight="1">
      <c r="A50" s="197" t="s">
        <v>12</v>
      </c>
      <c r="B50" s="405"/>
      <c r="C50" s="399"/>
      <c r="D50" s="826" t="s">
        <v>13</v>
      </c>
      <c r="E50" s="826"/>
      <c r="F50" s="14"/>
      <c r="G50"/>
      <c r="H50" s="942" t="s">
        <v>14</v>
      </c>
      <c r="I50" s="942"/>
      <c r="J50" s="942"/>
      <c r="L50" s="402"/>
      <c r="M50" s="402"/>
    </row>
    <row r="51" spans="1:13" s="274" customFormat="1" ht="12.75" customHeight="1">
      <c r="A51" s="197"/>
      <c r="B51" s="197"/>
      <c r="C51" s="827" t="s">
        <v>898</v>
      </c>
      <c r="D51" s="827"/>
      <c r="E51" s="827"/>
      <c r="F51" s="827"/>
      <c r="G51"/>
      <c r="H51" s="942" t="s">
        <v>953</v>
      </c>
      <c r="I51" s="942"/>
      <c r="J51" s="942"/>
      <c r="L51" s="31"/>
      <c r="M51" s="31"/>
    </row>
    <row r="52" spans="1:13" s="274" customFormat="1" ht="13">
      <c r="A52"/>
      <c r="B52" s="405"/>
      <c r="C52"/>
      <c r="D52"/>
      <c r="E52"/>
      <c r="F52"/>
      <c r="G52"/>
      <c r="H52" s="972" t="s">
        <v>84</v>
      </c>
      <c r="I52" s="972"/>
      <c r="J52" s="972"/>
      <c r="L52" s="478"/>
      <c r="M52"/>
    </row>
    <row r="55" spans="1:13">
      <c r="G55" s="805"/>
      <c r="H55" s="805"/>
      <c r="I55" s="805"/>
      <c r="J55" s="805"/>
    </row>
    <row r="56" spans="1:13">
      <c r="A56" s="973"/>
      <c r="B56" s="973"/>
      <c r="C56" s="973"/>
      <c r="D56" s="973"/>
      <c r="E56" s="973"/>
      <c r="F56" s="973"/>
      <c r="G56" s="973"/>
      <c r="H56" s="973"/>
      <c r="I56" s="973"/>
      <c r="J56" s="973"/>
    </row>
    <row r="58" spans="1:13">
      <c r="A58" s="973"/>
      <c r="B58" s="973"/>
      <c r="C58" s="973"/>
      <c r="D58" s="973"/>
      <c r="E58" s="973"/>
      <c r="F58" s="973"/>
      <c r="G58" s="973"/>
      <c r="H58" s="973"/>
      <c r="I58" s="973"/>
      <c r="J58" s="973"/>
    </row>
  </sheetData>
  <mergeCells count="19">
    <mergeCell ref="A47:H47"/>
    <mergeCell ref="H52:J52"/>
    <mergeCell ref="A58:J58"/>
    <mergeCell ref="A56:J56"/>
    <mergeCell ref="H49:J49"/>
    <mergeCell ref="D50:E50"/>
    <mergeCell ref="H50:J50"/>
    <mergeCell ref="C51:F51"/>
    <mergeCell ref="H51:J51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58"/>
  <sheetViews>
    <sheetView topLeftCell="A20" zoomScale="85" zoomScaleNormal="85" zoomScaleSheetLayoutView="90" workbookViewId="0">
      <selection activeCell="N46" sqref="N46"/>
    </sheetView>
  </sheetViews>
  <sheetFormatPr defaultColWidth="8.81640625" defaultRowHeight="12.5"/>
  <cols>
    <col min="1" max="1" width="7.453125" style="15" customWidth="1"/>
    <col min="2" max="2" width="17.1796875" style="15" customWidth="1"/>
    <col min="3" max="3" width="11" style="15" customWidth="1"/>
    <col min="4" max="4" width="10" style="15" customWidth="1"/>
    <col min="5" max="5" width="14.1796875" style="15" customWidth="1"/>
    <col min="6" max="6" width="14.453125" style="15" customWidth="1"/>
    <col min="7" max="7" width="13.453125" style="15" customWidth="1"/>
    <col min="8" max="8" width="14.54296875" style="15" customWidth="1"/>
    <col min="9" max="9" width="16.54296875" style="15" customWidth="1"/>
    <col min="10" max="10" width="19.453125" style="15" customWidth="1"/>
    <col min="11" max="16384" width="8.81640625" style="15"/>
  </cols>
  <sheetData>
    <row r="1" spans="1:14" customFormat="1" ht="13">
      <c r="E1" s="863"/>
      <c r="F1" s="863"/>
      <c r="G1" s="863"/>
      <c r="H1" s="863"/>
      <c r="I1" s="863"/>
      <c r="J1" s="130" t="s">
        <v>358</v>
      </c>
    </row>
    <row r="2" spans="1:14" customFormat="1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</row>
    <row r="3" spans="1:14" customFormat="1" ht="20">
      <c r="A3" s="860" t="s">
        <v>743</v>
      </c>
      <c r="B3" s="860"/>
      <c r="C3" s="860"/>
      <c r="D3" s="860"/>
      <c r="E3" s="860"/>
      <c r="F3" s="860"/>
      <c r="G3" s="860"/>
      <c r="H3" s="860"/>
      <c r="I3" s="860"/>
      <c r="J3" s="860"/>
    </row>
    <row r="4" spans="1:14" customFormat="1" ht="14.25" customHeight="1"/>
    <row r="5" spans="1:14" ht="15.5">
      <c r="A5" s="966" t="s">
        <v>803</v>
      </c>
      <c r="B5" s="966"/>
      <c r="C5" s="966"/>
      <c r="D5" s="966"/>
      <c r="E5" s="966"/>
      <c r="F5" s="966"/>
      <c r="G5" s="966"/>
      <c r="H5" s="966"/>
      <c r="I5" s="966"/>
      <c r="J5" s="966"/>
    </row>
    <row r="6" spans="1:14" ht="1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ht="6" hidden="1" customHeight="1"/>
    <row r="8" spans="1:14" ht="13">
      <c r="A8" s="862" t="s">
        <v>899</v>
      </c>
      <c r="B8" s="862"/>
      <c r="C8" s="28"/>
      <c r="H8" s="947" t="s">
        <v>832</v>
      </c>
      <c r="I8" s="947"/>
      <c r="J8" s="947"/>
    </row>
    <row r="9" spans="1:14" ht="13">
      <c r="A9" s="856" t="s">
        <v>2</v>
      </c>
      <c r="B9" s="856" t="s">
        <v>3</v>
      </c>
      <c r="C9" s="831" t="s">
        <v>802</v>
      </c>
      <c r="D9" s="835"/>
      <c r="E9" s="835"/>
      <c r="F9" s="832"/>
      <c r="G9" s="831" t="s">
        <v>103</v>
      </c>
      <c r="H9" s="835"/>
      <c r="I9" s="835"/>
      <c r="J9" s="832"/>
      <c r="N9" s="20"/>
    </row>
    <row r="10" spans="1:14" ht="52">
      <c r="A10" s="856"/>
      <c r="B10" s="856"/>
      <c r="C10" s="5" t="s">
        <v>181</v>
      </c>
      <c r="D10" s="5" t="s">
        <v>16</v>
      </c>
      <c r="E10" s="679" t="s">
        <v>965</v>
      </c>
      <c r="F10" s="7" t="s">
        <v>198</v>
      </c>
      <c r="G10" s="5" t="s">
        <v>181</v>
      </c>
      <c r="H10" s="24" t="s">
        <v>17</v>
      </c>
      <c r="I10" s="99" t="s">
        <v>713</v>
      </c>
      <c r="J10" s="5" t="s">
        <v>714</v>
      </c>
    </row>
    <row r="11" spans="1:14" ht="13">
      <c r="A11" s="5">
        <v>1</v>
      </c>
      <c r="B11" s="5">
        <v>2</v>
      </c>
      <c r="C11" s="5">
        <v>3</v>
      </c>
      <c r="D11" s="5">
        <v>4</v>
      </c>
      <c r="E11" s="665">
        <v>5</v>
      </c>
      <c r="F11" s="7">
        <v>6</v>
      </c>
      <c r="G11" s="5">
        <v>7</v>
      </c>
      <c r="H11" s="96">
        <v>8</v>
      </c>
      <c r="I11" s="5">
        <v>9</v>
      </c>
      <c r="J11" s="5">
        <v>10</v>
      </c>
    </row>
    <row r="12" spans="1:14" s="338" customFormat="1">
      <c r="A12" s="342" t="s">
        <v>257</v>
      </c>
      <c r="B12" s="343" t="s">
        <v>901</v>
      </c>
      <c r="C12" s="344">
        <v>512</v>
      </c>
      <c r="D12" s="344">
        <v>40263</v>
      </c>
      <c r="E12" s="360">
        <v>153</v>
      </c>
      <c r="F12" s="195">
        <f>D12*E12</f>
        <v>6160239</v>
      </c>
      <c r="G12" s="360">
        <v>504</v>
      </c>
      <c r="H12" s="8">
        <v>5762724</v>
      </c>
      <c r="I12" s="8">
        <v>149</v>
      </c>
      <c r="J12" s="572">
        <f>H12/I12</f>
        <v>38676</v>
      </c>
    </row>
    <row r="13" spans="1:14" s="338" customFormat="1">
      <c r="A13" s="342" t="s">
        <v>258</v>
      </c>
      <c r="B13" s="343" t="s">
        <v>902</v>
      </c>
      <c r="C13" s="344">
        <v>830</v>
      </c>
      <c r="D13" s="344">
        <v>83342</v>
      </c>
      <c r="E13" s="360">
        <v>153</v>
      </c>
      <c r="F13" s="195">
        <f t="shared" ref="F13:F44" si="0">D13*E13</f>
        <v>12751326</v>
      </c>
      <c r="G13" s="360">
        <v>824</v>
      </c>
      <c r="H13" s="8">
        <v>12210699</v>
      </c>
      <c r="I13" s="8">
        <v>149</v>
      </c>
      <c r="J13" s="661">
        <f t="shared" ref="J13:J44" si="1">H13/I13</f>
        <v>81951</v>
      </c>
    </row>
    <row r="14" spans="1:14" s="338" customFormat="1">
      <c r="A14" s="342" t="s">
        <v>259</v>
      </c>
      <c r="B14" s="343" t="s">
        <v>903</v>
      </c>
      <c r="C14" s="344">
        <v>377</v>
      </c>
      <c r="D14" s="344">
        <v>38201</v>
      </c>
      <c r="E14" s="360">
        <v>153</v>
      </c>
      <c r="F14" s="195">
        <f t="shared" si="0"/>
        <v>5844753</v>
      </c>
      <c r="G14" s="360">
        <v>377</v>
      </c>
      <c r="H14" s="8">
        <v>5760042</v>
      </c>
      <c r="I14" s="8">
        <v>149</v>
      </c>
      <c r="J14" s="661">
        <f t="shared" si="1"/>
        <v>38658</v>
      </c>
    </row>
    <row r="15" spans="1:14" s="338" customFormat="1">
      <c r="A15" s="342" t="s">
        <v>260</v>
      </c>
      <c r="B15" s="343" t="s">
        <v>904</v>
      </c>
      <c r="C15" s="344">
        <v>551</v>
      </c>
      <c r="D15" s="344">
        <v>72057</v>
      </c>
      <c r="E15" s="360">
        <v>153</v>
      </c>
      <c r="F15" s="195">
        <f t="shared" si="0"/>
        <v>11024721</v>
      </c>
      <c r="G15" s="360">
        <v>545</v>
      </c>
      <c r="H15" s="8">
        <v>10952841</v>
      </c>
      <c r="I15" s="8">
        <v>149</v>
      </c>
      <c r="J15" s="661">
        <f t="shared" si="1"/>
        <v>73509</v>
      </c>
    </row>
    <row r="16" spans="1:14" s="338" customFormat="1">
      <c r="A16" s="342" t="s">
        <v>261</v>
      </c>
      <c r="B16" s="343" t="s">
        <v>905</v>
      </c>
      <c r="C16" s="344">
        <v>183</v>
      </c>
      <c r="D16" s="344">
        <v>24222</v>
      </c>
      <c r="E16" s="360">
        <v>153</v>
      </c>
      <c r="F16" s="195">
        <f t="shared" si="0"/>
        <v>3705966</v>
      </c>
      <c r="G16" s="360">
        <v>182</v>
      </c>
      <c r="H16" s="8">
        <v>3623382</v>
      </c>
      <c r="I16" s="8">
        <v>149</v>
      </c>
      <c r="J16" s="661">
        <f t="shared" si="1"/>
        <v>24318</v>
      </c>
    </row>
    <row r="17" spans="1:17" s="338" customFormat="1">
      <c r="A17" s="342" t="s">
        <v>262</v>
      </c>
      <c r="B17" s="343" t="s">
        <v>906</v>
      </c>
      <c r="C17" s="344">
        <v>319</v>
      </c>
      <c r="D17" s="344">
        <v>35396</v>
      </c>
      <c r="E17" s="360">
        <v>153</v>
      </c>
      <c r="F17" s="195">
        <f t="shared" si="0"/>
        <v>5415588</v>
      </c>
      <c r="G17" s="360">
        <v>315</v>
      </c>
      <c r="H17" s="8">
        <v>5436116</v>
      </c>
      <c r="I17" s="8">
        <v>149</v>
      </c>
      <c r="J17" s="661">
        <f t="shared" si="1"/>
        <v>36484</v>
      </c>
    </row>
    <row r="18" spans="1:17" s="338" customFormat="1">
      <c r="A18" s="342" t="s">
        <v>263</v>
      </c>
      <c r="B18" s="343" t="s">
        <v>907</v>
      </c>
      <c r="C18" s="344">
        <v>533</v>
      </c>
      <c r="D18" s="344">
        <v>38188</v>
      </c>
      <c r="E18" s="360">
        <v>153</v>
      </c>
      <c r="F18" s="195">
        <f t="shared" si="0"/>
        <v>5842764</v>
      </c>
      <c r="G18" s="360">
        <v>516</v>
      </c>
      <c r="H18" s="8">
        <v>5283689</v>
      </c>
      <c r="I18" s="8">
        <v>149</v>
      </c>
      <c r="J18" s="661">
        <f t="shared" si="1"/>
        <v>35461</v>
      </c>
    </row>
    <row r="19" spans="1:17" s="338" customFormat="1">
      <c r="A19" s="342" t="s">
        <v>264</v>
      </c>
      <c r="B19" s="343" t="s">
        <v>908</v>
      </c>
      <c r="C19" s="344">
        <v>878</v>
      </c>
      <c r="D19" s="344">
        <v>89926</v>
      </c>
      <c r="E19" s="360">
        <v>153</v>
      </c>
      <c r="F19" s="195">
        <f t="shared" si="0"/>
        <v>13758678</v>
      </c>
      <c r="G19" s="360">
        <v>882</v>
      </c>
      <c r="H19" s="8">
        <v>14036098</v>
      </c>
      <c r="I19" s="8">
        <v>149</v>
      </c>
      <c r="J19" s="661">
        <f t="shared" si="1"/>
        <v>94202</v>
      </c>
    </row>
    <row r="20" spans="1:17" s="338" customFormat="1">
      <c r="A20" s="342" t="s">
        <v>283</v>
      </c>
      <c r="B20" s="343" t="s">
        <v>909</v>
      </c>
      <c r="C20" s="344">
        <v>406</v>
      </c>
      <c r="D20" s="344">
        <v>43454</v>
      </c>
      <c r="E20" s="360">
        <v>153</v>
      </c>
      <c r="F20" s="195">
        <f t="shared" si="0"/>
        <v>6648462</v>
      </c>
      <c r="G20" s="360">
        <v>402</v>
      </c>
      <c r="H20" s="8">
        <v>6291525</v>
      </c>
      <c r="I20" s="8">
        <v>149</v>
      </c>
      <c r="J20" s="661">
        <f t="shared" si="1"/>
        <v>42225</v>
      </c>
    </row>
    <row r="21" spans="1:17" s="338" customFormat="1">
      <c r="A21" s="342" t="s">
        <v>284</v>
      </c>
      <c r="B21" s="343" t="s">
        <v>910</v>
      </c>
      <c r="C21" s="344">
        <v>200</v>
      </c>
      <c r="D21" s="344">
        <v>7640</v>
      </c>
      <c r="E21" s="360">
        <v>153</v>
      </c>
      <c r="F21" s="195">
        <f t="shared" si="0"/>
        <v>1168920</v>
      </c>
      <c r="G21" s="360">
        <v>198</v>
      </c>
      <c r="H21" s="8">
        <v>1134486</v>
      </c>
      <c r="I21" s="8">
        <v>149</v>
      </c>
      <c r="J21" s="661">
        <f t="shared" si="1"/>
        <v>7614</v>
      </c>
    </row>
    <row r="22" spans="1:17" s="338" customFormat="1">
      <c r="A22" s="342" t="s">
        <v>285</v>
      </c>
      <c r="B22" s="343" t="s">
        <v>911</v>
      </c>
      <c r="C22" s="344">
        <v>508</v>
      </c>
      <c r="D22" s="344">
        <v>50042</v>
      </c>
      <c r="E22" s="360">
        <v>153</v>
      </c>
      <c r="F22" s="195">
        <f t="shared" si="0"/>
        <v>7656426</v>
      </c>
      <c r="G22" s="360">
        <v>507</v>
      </c>
      <c r="H22" s="8">
        <v>7915774</v>
      </c>
      <c r="I22" s="8">
        <v>149</v>
      </c>
      <c r="J22" s="661">
        <f t="shared" si="1"/>
        <v>53126</v>
      </c>
    </row>
    <row r="23" spans="1:17" s="338" customFormat="1">
      <c r="A23" s="342" t="s">
        <v>313</v>
      </c>
      <c r="B23" s="343" t="s">
        <v>912</v>
      </c>
      <c r="C23" s="344">
        <v>469</v>
      </c>
      <c r="D23" s="344">
        <v>39327</v>
      </c>
      <c r="E23" s="360">
        <v>153</v>
      </c>
      <c r="F23" s="195">
        <f t="shared" si="0"/>
        <v>6017031</v>
      </c>
      <c r="G23" s="360">
        <v>469</v>
      </c>
      <c r="H23" s="8">
        <v>5779710</v>
      </c>
      <c r="I23" s="8">
        <v>149</v>
      </c>
      <c r="J23" s="661">
        <f t="shared" si="1"/>
        <v>38790</v>
      </c>
      <c r="Q23" s="566"/>
    </row>
    <row r="24" spans="1:17" s="338" customFormat="1">
      <c r="A24" s="342" t="s">
        <v>314</v>
      </c>
      <c r="B24" s="343" t="s">
        <v>913</v>
      </c>
      <c r="C24" s="344">
        <v>574</v>
      </c>
      <c r="D24" s="344">
        <v>31510</v>
      </c>
      <c r="E24" s="360">
        <v>153</v>
      </c>
      <c r="F24" s="195">
        <f t="shared" si="0"/>
        <v>4821030</v>
      </c>
      <c r="G24" s="360">
        <v>553</v>
      </c>
      <c r="H24" s="8">
        <v>4674577</v>
      </c>
      <c r="I24" s="8">
        <v>149</v>
      </c>
      <c r="J24" s="661">
        <f t="shared" si="1"/>
        <v>31373</v>
      </c>
    </row>
    <row r="25" spans="1:17" s="338" customFormat="1">
      <c r="A25" s="342" t="s">
        <v>315</v>
      </c>
      <c r="B25" s="343" t="s">
        <v>914</v>
      </c>
      <c r="C25" s="344">
        <v>395</v>
      </c>
      <c r="D25" s="344">
        <v>30091</v>
      </c>
      <c r="E25" s="360">
        <v>153</v>
      </c>
      <c r="F25" s="195">
        <f t="shared" si="0"/>
        <v>4603923</v>
      </c>
      <c r="G25" s="360">
        <v>383</v>
      </c>
      <c r="H25" s="8">
        <v>4330983</v>
      </c>
      <c r="I25" s="8">
        <v>149</v>
      </c>
      <c r="J25" s="661">
        <f t="shared" si="1"/>
        <v>29067</v>
      </c>
    </row>
    <row r="26" spans="1:17" s="338" customFormat="1">
      <c r="A26" s="342" t="s">
        <v>316</v>
      </c>
      <c r="B26" s="343" t="s">
        <v>915</v>
      </c>
      <c r="C26" s="344">
        <v>224</v>
      </c>
      <c r="D26" s="344">
        <v>26343</v>
      </c>
      <c r="E26" s="360">
        <v>153</v>
      </c>
      <c r="F26" s="195">
        <f t="shared" si="0"/>
        <v>4030479</v>
      </c>
      <c r="G26" s="360">
        <v>222</v>
      </c>
      <c r="H26" s="8">
        <v>3664953</v>
      </c>
      <c r="I26" s="8">
        <v>149</v>
      </c>
      <c r="J26" s="661">
        <f t="shared" si="1"/>
        <v>24597</v>
      </c>
    </row>
    <row r="27" spans="1:17" s="338" customFormat="1">
      <c r="A27" s="342" t="s">
        <v>916</v>
      </c>
      <c r="B27" s="343" t="s">
        <v>917</v>
      </c>
      <c r="C27" s="344">
        <v>726</v>
      </c>
      <c r="D27" s="344">
        <v>63239</v>
      </c>
      <c r="E27" s="360">
        <v>153</v>
      </c>
      <c r="F27" s="195">
        <f t="shared" si="0"/>
        <v>9675567</v>
      </c>
      <c r="G27" s="360">
        <v>715</v>
      </c>
      <c r="H27" s="8">
        <v>9362862</v>
      </c>
      <c r="I27" s="8">
        <v>149</v>
      </c>
      <c r="J27" s="661">
        <f t="shared" si="1"/>
        <v>62838</v>
      </c>
    </row>
    <row r="28" spans="1:17" s="338" customFormat="1">
      <c r="A28" s="342" t="s">
        <v>918</v>
      </c>
      <c r="B28" s="343" t="s">
        <v>919</v>
      </c>
      <c r="C28" s="344">
        <v>295</v>
      </c>
      <c r="D28" s="344">
        <v>26575</v>
      </c>
      <c r="E28" s="360">
        <v>153</v>
      </c>
      <c r="F28" s="195">
        <f t="shared" si="0"/>
        <v>4065975</v>
      </c>
      <c r="G28" s="360">
        <v>295</v>
      </c>
      <c r="H28" s="8">
        <v>3905886</v>
      </c>
      <c r="I28" s="8">
        <v>149</v>
      </c>
      <c r="J28" s="661">
        <f t="shared" si="1"/>
        <v>26214</v>
      </c>
    </row>
    <row r="29" spans="1:17" s="338" customFormat="1">
      <c r="A29" s="342" t="s">
        <v>920</v>
      </c>
      <c r="B29" s="343" t="s">
        <v>921</v>
      </c>
      <c r="C29" s="344">
        <v>446</v>
      </c>
      <c r="D29" s="344">
        <v>53890</v>
      </c>
      <c r="E29" s="360">
        <v>153</v>
      </c>
      <c r="F29" s="195">
        <f t="shared" si="0"/>
        <v>8245170</v>
      </c>
      <c r="G29" s="360">
        <v>445</v>
      </c>
      <c r="H29" s="8">
        <v>8255047</v>
      </c>
      <c r="I29" s="8">
        <v>149</v>
      </c>
      <c r="J29" s="661">
        <f t="shared" si="1"/>
        <v>55403</v>
      </c>
    </row>
    <row r="30" spans="1:17" s="338" customFormat="1">
      <c r="A30" s="342" t="s">
        <v>922</v>
      </c>
      <c r="B30" s="343" t="s">
        <v>923</v>
      </c>
      <c r="C30" s="344">
        <v>448</v>
      </c>
      <c r="D30" s="344">
        <v>43066</v>
      </c>
      <c r="E30" s="360">
        <v>153</v>
      </c>
      <c r="F30" s="195">
        <f t="shared" si="0"/>
        <v>6589098</v>
      </c>
      <c r="G30" s="360">
        <v>448</v>
      </c>
      <c r="H30" s="8">
        <v>6433522</v>
      </c>
      <c r="I30" s="8">
        <v>149</v>
      </c>
      <c r="J30" s="661">
        <f t="shared" si="1"/>
        <v>43178</v>
      </c>
    </row>
    <row r="31" spans="1:17" s="338" customFormat="1">
      <c r="A31" s="342" t="s">
        <v>924</v>
      </c>
      <c r="B31" s="343" t="s">
        <v>925</v>
      </c>
      <c r="C31" s="344">
        <v>971</v>
      </c>
      <c r="D31" s="344">
        <v>58037</v>
      </c>
      <c r="E31" s="360">
        <v>153</v>
      </c>
      <c r="F31" s="195">
        <f t="shared" si="0"/>
        <v>8879661</v>
      </c>
      <c r="G31" s="360">
        <v>929</v>
      </c>
      <c r="H31" s="8">
        <v>8174885</v>
      </c>
      <c r="I31" s="8">
        <v>149</v>
      </c>
      <c r="J31" s="661">
        <f t="shared" si="1"/>
        <v>54865</v>
      </c>
    </row>
    <row r="32" spans="1:17" s="338" customFormat="1">
      <c r="A32" s="342" t="s">
        <v>926</v>
      </c>
      <c r="B32" s="343" t="s">
        <v>927</v>
      </c>
      <c r="C32" s="344">
        <v>434</v>
      </c>
      <c r="D32" s="344">
        <v>47100</v>
      </c>
      <c r="E32" s="360">
        <v>153</v>
      </c>
      <c r="F32" s="195">
        <f t="shared" si="0"/>
        <v>7206300</v>
      </c>
      <c r="G32" s="360">
        <v>431</v>
      </c>
      <c r="H32" s="8">
        <v>7091506</v>
      </c>
      <c r="I32" s="8">
        <v>149</v>
      </c>
      <c r="J32" s="661">
        <f t="shared" si="1"/>
        <v>47594</v>
      </c>
    </row>
    <row r="33" spans="1:10" s="338" customFormat="1">
      <c r="A33" s="342" t="s">
        <v>928</v>
      </c>
      <c r="B33" s="343" t="s">
        <v>929</v>
      </c>
      <c r="C33" s="344">
        <v>767</v>
      </c>
      <c r="D33" s="344">
        <v>87450</v>
      </c>
      <c r="E33" s="360">
        <v>153</v>
      </c>
      <c r="F33" s="195">
        <f t="shared" si="0"/>
        <v>13379850</v>
      </c>
      <c r="G33" s="360">
        <v>761</v>
      </c>
      <c r="H33" s="8">
        <v>13150144</v>
      </c>
      <c r="I33" s="8">
        <v>149</v>
      </c>
      <c r="J33" s="661">
        <f t="shared" si="1"/>
        <v>88256</v>
      </c>
    </row>
    <row r="34" spans="1:10" s="338" customFormat="1">
      <c r="A34" s="342" t="s">
        <v>930</v>
      </c>
      <c r="B34" s="343" t="s">
        <v>931</v>
      </c>
      <c r="C34" s="344">
        <v>378</v>
      </c>
      <c r="D34" s="344">
        <v>30505</v>
      </c>
      <c r="E34" s="360">
        <v>153</v>
      </c>
      <c r="F34" s="195">
        <f t="shared" si="0"/>
        <v>4667265</v>
      </c>
      <c r="G34" s="360">
        <v>372</v>
      </c>
      <c r="H34" s="8">
        <v>4497714</v>
      </c>
      <c r="I34" s="8">
        <v>149</v>
      </c>
      <c r="J34" s="661">
        <f t="shared" si="1"/>
        <v>30186</v>
      </c>
    </row>
    <row r="35" spans="1:10" s="338" customFormat="1">
      <c r="A35" s="342" t="s">
        <v>932</v>
      </c>
      <c r="B35" s="343" t="s">
        <v>933</v>
      </c>
      <c r="C35" s="344">
        <v>370</v>
      </c>
      <c r="D35" s="344">
        <v>23351</v>
      </c>
      <c r="E35" s="360">
        <v>153</v>
      </c>
      <c r="F35" s="195">
        <f t="shared" si="0"/>
        <v>3572703</v>
      </c>
      <c r="G35" s="360">
        <v>365</v>
      </c>
      <c r="H35" s="8">
        <v>3370529</v>
      </c>
      <c r="I35" s="8">
        <v>149</v>
      </c>
      <c r="J35" s="661">
        <f t="shared" si="1"/>
        <v>22621</v>
      </c>
    </row>
    <row r="36" spans="1:10" s="338" customFormat="1">
      <c r="A36" s="342" t="s">
        <v>934</v>
      </c>
      <c r="B36" s="343" t="s">
        <v>935</v>
      </c>
      <c r="C36" s="344">
        <v>257</v>
      </c>
      <c r="D36" s="344">
        <v>43239</v>
      </c>
      <c r="E36" s="360">
        <v>153</v>
      </c>
      <c r="F36" s="195">
        <f t="shared" si="0"/>
        <v>6615567</v>
      </c>
      <c r="G36" s="360">
        <v>248</v>
      </c>
      <c r="H36" s="8">
        <v>6597273</v>
      </c>
      <c r="I36" s="8">
        <v>149</v>
      </c>
      <c r="J36" s="661">
        <f t="shared" si="1"/>
        <v>44277</v>
      </c>
    </row>
    <row r="37" spans="1:10" s="338" customFormat="1">
      <c r="A37" s="342" t="s">
        <v>936</v>
      </c>
      <c r="B37" s="343" t="s">
        <v>937</v>
      </c>
      <c r="C37" s="344">
        <v>269</v>
      </c>
      <c r="D37" s="344">
        <v>42287</v>
      </c>
      <c r="E37" s="360">
        <v>153</v>
      </c>
      <c r="F37" s="195">
        <f t="shared" si="0"/>
        <v>6469911</v>
      </c>
      <c r="G37" s="360">
        <v>268</v>
      </c>
      <c r="H37" s="8">
        <v>6123900</v>
      </c>
      <c r="I37" s="8">
        <v>149</v>
      </c>
      <c r="J37" s="661">
        <f t="shared" si="1"/>
        <v>41100</v>
      </c>
    </row>
    <row r="38" spans="1:10" s="338" customFormat="1">
      <c r="A38" s="342" t="s">
        <v>938</v>
      </c>
      <c r="B38" s="343" t="s">
        <v>939</v>
      </c>
      <c r="C38" s="344">
        <v>273</v>
      </c>
      <c r="D38" s="344">
        <v>32294</v>
      </c>
      <c r="E38" s="360">
        <v>153</v>
      </c>
      <c r="F38" s="195">
        <f t="shared" si="0"/>
        <v>4940982</v>
      </c>
      <c r="G38" s="360">
        <v>278</v>
      </c>
      <c r="H38" s="8">
        <v>4701695</v>
      </c>
      <c r="I38" s="8">
        <v>149</v>
      </c>
      <c r="J38" s="661">
        <f t="shared" si="1"/>
        <v>31555</v>
      </c>
    </row>
    <row r="39" spans="1:10" s="338" customFormat="1">
      <c r="A39" s="342" t="s">
        <v>940</v>
      </c>
      <c r="B39" s="345" t="s">
        <v>941</v>
      </c>
      <c r="C39" s="344">
        <v>245</v>
      </c>
      <c r="D39" s="344">
        <v>31714</v>
      </c>
      <c r="E39" s="360">
        <v>153</v>
      </c>
      <c r="F39" s="195">
        <f t="shared" si="0"/>
        <v>4852242</v>
      </c>
      <c r="G39" s="360">
        <v>242</v>
      </c>
      <c r="H39" s="8">
        <v>4800929</v>
      </c>
      <c r="I39" s="8">
        <v>149</v>
      </c>
      <c r="J39" s="661">
        <f t="shared" si="1"/>
        <v>32221</v>
      </c>
    </row>
    <row r="40" spans="1:10" s="338" customFormat="1">
      <c r="A40" s="342" t="s">
        <v>942</v>
      </c>
      <c r="B40" s="345" t="s">
        <v>943</v>
      </c>
      <c r="C40" s="344">
        <v>155</v>
      </c>
      <c r="D40" s="344">
        <v>16996</v>
      </c>
      <c r="E40" s="360">
        <v>153</v>
      </c>
      <c r="F40" s="195">
        <f t="shared" si="0"/>
        <v>2600388</v>
      </c>
      <c r="G40" s="360">
        <v>154</v>
      </c>
      <c r="H40" s="8">
        <v>2413949</v>
      </c>
      <c r="I40" s="8">
        <v>149</v>
      </c>
      <c r="J40" s="661">
        <f t="shared" si="1"/>
        <v>16201</v>
      </c>
    </row>
    <row r="41" spans="1:10" s="338" customFormat="1">
      <c r="A41" s="342" t="s">
        <v>944</v>
      </c>
      <c r="B41" s="345" t="s">
        <v>945</v>
      </c>
      <c r="C41" s="8">
        <v>247</v>
      </c>
      <c r="D41" s="8">
        <v>38769</v>
      </c>
      <c r="E41" s="360">
        <v>153</v>
      </c>
      <c r="F41" s="195">
        <f t="shared" si="0"/>
        <v>5931657</v>
      </c>
      <c r="G41" s="360">
        <v>244</v>
      </c>
      <c r="H41" s="8">
        <v>5758403</v>
      </c>
      <c r="I41" s="8">
        <v>149</v>
      </c>
      <c r="J41" s="661">
        <f t="shared" si="1"/>
        <v>38647</v>
      </c>
    </row>
    <row r="42" spans="1:10" s="338" customFormat="1">
      <c r="A42" s="342" t="s">
        <v>946</v>
      </c>
      <c r="B42" s="345" t="s">
        <v>947</v>
      </c>
      <c r="C42" s="8">
        <v>182</v>
      </c>
      <c r="D42" s="8">
        <v>9150</v>
      </c>
      <c r="E42" s="360">
        <v>153</v>
      </c>
      <c r="F42" s="195">
        <f t="shared" si="0"/>
        <v>1399950</v>
      </c>
      <c r="G42" s="360">
        <v>181</v>
      </c>
      <c r="H42" s="8">
        <v>1331464</v>
      </c>
      <c r="I42" s="8">
        <v>149</v>
      </c>
      <c r="J42" s="661">
        <f t="shared" si="1"/>
        <v>8936</v>
      </c>
    </row>
    <row r="43" spans="1:10" s="338" customFormat="1" ht="25">
      <c r="A43" s="342" t="s">
        <v>948</v>
      </c>
      <c r="B43" s="345" t="s">
        <v>949</v>
      </c>
      <c r="C43" s="693">
        <v>183</v>
      </c>
      <c r="D43" s="693">
        <v>20717</v>
      </c>
      <c r="E43" s="386">
        <v>153</v>
      </c>
      <c r="F43" s="718">
        <f t="shared" si="0"/>
        <v>3169701</v>
      </c>
      <c r="G43" s="386">
        <v>183</v>
      </c>
      <c r="H43" s="693">
        <v>3230916</v>
      </c>
      <c r="I43" s="693">
        <v>149</v>
      </c>
      <c r="J43" s="709">
        <f t="shared" si="1"/>
        <v>21684</v>
      </c>
    </row>
    <row r="44" spans="1:10" s="338" customFormat="1">
      <c r="A44" s="342" t="s">
        <v>950</v>
      </c>
      <c r="B44" s="345" t="s">
        <v>951</v>
      </c>
      <c r="C44" s="8">
        <v>169</v>
      </c>
      <c r="D44" s="8">
        <v>13504</v>
      </c>
      <c r="E44" s="360">
        <v>153</v>
      </c>
      <c r="F44" s="195">
        <f t="shared" si="0"/>
        <v>2066112</v>
      </c>
      <c r="G44" s="360">
        <v>169</v>
      </c>
      <c r="H44" s="8">
        <v>1908243</v>
      </c>
      <c r="I44" s="8">
        <v>149</v>
      </c>
      <c r="J44" s="661">
        <f t="shared" si="1"/>
        <v>12807</v>
      </c>
    </row>
    <row r="45" spans="1:10" ht="13">
      <c r="A45" s="3" t="s">
        <v>18</v>
      </c>
      <c r="B45" s="26"/>
      <c r="C45" s="563">
        <f>SUM(C12:C44)</f>
        <v>13774</v>
      </c>
      <c r="D45" s="26">
        <f>SUM(D12:D44)</f>
        <v>1331885</v>
      </c>
      <c r="E45" s="360">
        <v>153</v>
      </c>
      <c r="F45" s="571">
        <f>SUM(F12:F44)</f>
        <v>203778405</v>
      </c>
      <c r="G45" s="564">
        <f>SUM(G12:G44)</f>
        <v>13607</v>
      </c>
      <c r="H45" s="545">
        <f>SUM(H12:H44)</f>
        <v>197966466</v>
      </c>
      <c r="I45" s="545">
        <v>149</v>
      </c>
      <c r="J45" s="545">
        <f>SUM(J12:J44)</f>
        <v>1328634</v>
      </c>
    </row>
    <row r="46" spans="1:10" ht="13">
      <c r="A46" s="11"/>
      <c r="B46" s="27"/>
      <c r="C46" s="27"/>
      <c r="D46" s="20"/>
      <c r="E46" s="20"/>
      <c r="F46" s="20"/>
      <c r="G46" s="20"/>
      <c r="H46" s="20"/>
      <c r="I46" s="20"/>
      <c r="J46" s="20"/>
    </row>
    <row r="47" spans="1:10">
      <c r="A47" s="971" t="s">
        <v>715</v>
      </c>
      <c r="B47" s="971"/>
      <c r="C47" s="971"/>
      <c r="D47" s="971"/>
      <c r="E47" s="971"/>
      <c r="F47" s="971"/>
      <c r="G47" s="971"/>
      <c r="H47" s="971"/>
      <c r="I47" s="20"/>
      <c r="J47" s="20"/>
    </row>
    <row r="48" spans="1:10" ht="13">
      <c r="A48" s="11"/>
      <c r="B48" s="27"/>
      <c r="C48" s="27"/>
      <c r="D48" s="20"/>
      <c r="E48" s="20"/>
      <c r="F48" s="20"/>
      <c r="G48" s="20"/>
      <c r="H48" s="20"/>
      <c r="I48" s="20"/>
      <c r="J48" s="20"/>
    </row>
    <row r="49" spans="1:12" s="274" customFormat="1" ht="15.75" customHeight="1">
      <c r="A49" s="197"/>
      <c r="B49" s="197"/>
      <c r="C49"/>
      <c r="D49"/>
      <c r="E49"/>
      <c r="F49"/>
      <c r="G49"/>
      <c r="H49" s="942" t="s">
        <v>13</v>
      </c>
      <c r="I49" s="942"/>
      <c r="J49" s="942"/>
      <c r="K49" s="402"/>
      <c r="L49" s="402"/>
    </row>
    <row r="50" spans="1:12" s="274" customFormat="1" ht="12.75" customHeight="1">
      <c r="A50" s="197" t="s">
        <v>12</v>
      </c>
      <c r="B50" s="405"/>
      <c r="C50" s="399"/>
      <c r="D50" s="826" t="s">
        <v>13</v>
      </c>
      <c r="E50" s="826"/>
      <c r="F50" s="14"/>
      <c r="G50"/>
      <c r="H50" s="942" t="s">
        <v>14</v>
      </c>
      <c r="I50" s="942"/>
      <c r="J50" s="942"/>
      <c r="K50" s="402"/>
      <c r="L50" s="402"/>
    </row>
    <row r="51" spans="1:12" s="274" customFormat="1" ht="12.75" customHeight="1">
      <c r="A51" s="197"/>
      <c r="B51" s="197"/>
      <c r="C51" s="827" t="s">
        <v>898</v>
      </c>
      <c r="D51" s="827"/>
      <c r="E51" s="827"/>
      <c r="F51" s="827"/>
      <c r="G51"/>
      <c r="H51" s="942" t="s">
        <v>953</v>
      </c>
      <c r="I51" s="942"/>
      <c r="J51" s="942"/>
      <c r="K51" s="31"/>
      <c r="L51" s="31"/>
    </row>
    <row r="52" spans="1:12" s="274" customFormat="1" ht="13">
      <c r="A52"/>
      <c r="B52" s="405"/>
      <c r="C52"/>
      <c r="D52"/>
      <c r="E52"/>
      <c r="F52"/>
      <c r="G52"/>
      <c r="H52" s="972" t="s">
        <v>84</v>
      </c>
      <c r="I52" s="972"/>
      <c r="J52" s="972"/>
      <c r="K52" s="478"/>
      <c r="L52"/>
    </row>
    <row r="56" spans="1:12">
      <c r="A56" s="973"/>
      <c r="B56" s="973"/>
      <c r="C56" s="973"/>
      <c r="D56" s="973"/>
      <c r="E56" s="973"/>
      <c r="F56" s="973"/>
      <c r="G56" s="973"/>
      <c r="H56" s="973"/>
      <c r="I56" s="973"/>
      <c r="J56" s="973"/>
    </row>
    <row r="58" spans="1:12">
      <c r="A58" s="973"/>
      <c r="B58" s="973"/>
      <c r="C58" s="973"/>
      <c r="D58" s="973"/>
      <c r="E58" s="973"/>
      <c r="F58" s="973"/>
      <c r="G58" s="973"/>
      <c r="H58" s="973"/>
      <c r="I58" s="973"/>
      <c r="J58" s="973"/>
    </row>
  </sheetData>
  <mergeCells count="19">
    <mergeCell ref="H52:J52"/>
    <mergeCell ref="A56:J56"/>
    <mergeCell ref="A58:J58"/>
    <mergeCell ref="A9:A10"/>
    <mergeCell ref="B9:B10"/>
    <mergeCell ref="C9:F9"/>
    <mergeCell ref="G9:J9"/>
    <mergeCell ref="A47:H47"/>
    <mergeCell ref="H49:J49"/>
    <mergeCell ref="D50:E50"/>
    <mergeCell ref="H50:J50"/>
    <mergeCell ref="C51:F51"/>
    <mergeCell ref="H51:J51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26"/>
  <sheetViews>
    <sheetView zoomScaleSheetLayoutView="90" workbookViewId="0">
      <selection activeCell="J16" sqref="J16"/>
    </sheetView>
  </sheetViews>
  <sheetFormatPr defaultColWidth="9.1796875" defaultRowHeight="12.5"/>
  <cols>
    <col min="1" max="1" width="7.453125" style="15" customWidth="1"/>
    <col min="2" max="2" width="17.1796875" style="15" customWidth="1"/>
    <col min="3" max="3" width="11" style="15" customWidth="1"/>
    <col min="4" max="4" width="10" style="15" customWidth="1"/>
    <col min="5" max="5" width="13.1796875" style="15" customWidth="1"/>
    <col min="6" max="6" width="14.453125" style="15" customWidth="1"/>
    <col min="7" max="7" width="13.453125" style="15" customWidth="1"/>
    <col min="8" max="8" width="14.54296875" style="15" customWidth="1"/>
    <col min="9" max="9" width="16.54296875" style="15" customWidth="1"/>
    <col min="10" max="10" width="19.453125" style="15" customWidth="1"/>
    <col min="11" max="16384" width="9.1796875" style="15"/>
  </cols>
  <sheetData>
    <row r="1" spans="1:16" customFormat="1" ht="13">
      <c r="E1" s="863"/>
      <c r="F1" s="863"/>
      <c r="G1" s="863"/>
      <c r="H1" s="863"/>
      <c r="I1" s="863"/>
      <c r="J1" s="130" t="s">
        <v>360</v>
      </c>
    </row>
    <row r="2" spans="1:16" customFormat="1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</row>
    <row r="3" spans="1:16" customFormat="1" ht="20">
      <c r="A3" s="860" t="s">
        <v>743</v>
      </c>
      <c r="B3" s="860"/>
      <c r="C3" s="860"/>
      <c r="D3" s="860"/>
      <c r="E3" s="860"/>
      <c r="F3" s="860"/>
      <c r="G3" s="860"/>
      <c r="H3" s="860"/>
      <c r="I3" s="860"/>
      <c r="J3" s="860"/>
    </row>
    <row r="4" spans="1:16" customFormat="1" ht="14.25" customHeight="1"/>
    <row r="5" spans="1:16" ht="19.5" customHeight="1">
      <c r="A5" s="966" t="s">
        <v>804</v>
      </c>
      <c r="B5" s="966"/>
      <c r="C5" s="966"/>
      <c r="D5" s="966"/>
      <c r="E5" s="966"/>
      <c r="F5" s="966"/>
      <c r="G5" s="966"/>
      <c r="H5" s="966"/>
      <c r="I5" s="966"/>
      <c r="J5" s="966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 ht="13">
      <c r="A8" s="862" t="s">
        <v>899</v>
      </c>
      <c r="B8" s="862"/>
      <c r="C8" s="28"/>
      <c r="H8" s="947" t="s">
        <v>832</v>
      </c>
      <c r="I8" s="947"/>
      <c r="J8" s="947"/>
    </row>
    <row r="9" spans="1:16" ht="13">
      <c r="A9" s="856" t="s">
        <v>2</v>
      </c>
      <c r="B9" s="856" t="s">
        <v>3</v>
      </c>
      <c r="C9" s="831" t="s">
        <v>805</v>
      </c>
      <c r="D9" s="835"/>
      <c r="E9" s="835"/>
      <c r="F9" s="832"/>
      <c r="G9" s="831" t="s">
        <v>103</v>
      </c>
      <c r="H9" s="835"/>
      <c r="I9" s="835"/>
      <c r="J9" s="832"/>
      <c r="O9" s="18"/>
      <c r="P9" s="20"/>
    </row>
    <row r="10" spans="1:16" ht="77.5" customHeight="1">
      <c r="A10" s="856"/>
      <c r="B10" s="856"/>
      <c r="C10" s="5" t="s">
        <v>181</v>
      </c>
      <c r="D10" s="5" t="s">
        <v>16</v>
      </c>
      <c r="E10" s="679" t="s">
        <v>965</v>
      </c>
      <c r="F10" s="7" t="s">
        <v>198</v>
      </c>
      <c r="G10" s="5" t="s">
        <v>181</v>
      </c>
      <c r="H10" s="24" t="s">
        <v>17</v>
      </c>
      <c r="I10" s="99" t="s">
        <v>713</v>
      </c>
      <c r="J10" s="5" t="s">
        <v>714</v>
      </c>
    </row>
    <row r="11" spans="1:16" ht="13">
      <c r="A11" s="5">
        <v>1</v>
      </c>
      <c r="B11" s="5">
        <v>2</v>
      </c>
      <c r="C11" s="5">
        <v>3</v>
      </c>
      <c r="D11" s="5">
        <v>4</v>
      </c>
      <c r="E11" s="665">
        <v>5</v>
      </c>
      <c r="F11" s="7">
        <v>6</v>
      </c>
      <c r="G11" s="5">
        <v>7</v>
      </c>
      <c r="H11" s="96">
        <v>8</v>
      </c>
      <c r="I11" s="5">
        <v>9</v>
      </c>
      <c r="J11" s="5">
        <v>10</v>
      </c>
    </row>
    <row r="12" spans="1:16" s="338" customFormat="1">
      <c r="A12" s="342">
        <v>1</v>
      </c>
      <c r="B12" s="343" t="s">
        <v>915</v>
      </c>
      <c r="C12" s="344">
        <v>41</v>
      </c>
      <c r="D12" s="344">
        <v>1844</v>
      </c>
      <c r="E12" s="360">
        <v>234</v>
      </c>
      <c r="F12" s="344">
        <f>D12*E12</f>
        <v>431496</v>
      </c>
      <c r="G12" s="344">
        <v>41</v>
      </c>
      <c r="H12" s="8">
        <v>431496</v>
      </c>
      <c r="I12" s="8">
        <v>234</v>
      </c>
      <c r="J12" s="8">
        <f>H12/I12</f>
        <v>1844</v>
      </c>
    </row>
    <row r="13" spans="1:16" ht="13">
      <c r="A13" s="3" t="s">
        <v>18</v>
      </c>
      <c r="B13" s="26"/>
      <c r="C13" s="563">
        <f>SUM(C12)</f>
        <v>41</v>
      </c>
      <c r="D13" s="563">
        <f t="shared" ref="D13:J13" si="0">SUM(D12)</f>
        <v>1844</v>
      </c>
      <c r="E13" s="242">
        <f t="shared" si="0"/>
        <v>234</v>
      </c>
      <c r="F13" s="563">
        <f t="shared" si="0"/>
        <v>431496</v>
      </c>
      <c r="G13" s="563">
        <f t="shared" si="0"/>
        <v>41</v>
      </c>
      <c r="H13" s="563">
        <f t="shared" si="0"/>
        <v>431496</v>
      </c>
      <c r="I13" s="563">
        <f t="shared" si="0"/>
        <v>234</v>
      </c>
      <c r="J13" s="563">
        <f t="shared" si="0"/>
        <v>1844</v>
      </c>
    </row>
    <row r="14" spans="1:16" ht="13">
      <c r="A14" s="11"/>
      <c r="B14" s="27"/>
      <c r="C14" s="27"/>
      <c r="D14" s="20"/>
      <c r="E14" s="20"/>
      <c r="F14" s="20"/>
      <c r="G14" s="20"/>
      <c r="H14" s="20"/>
      <c r="I14" s="20"/>
      <c r="J14" s="20"/>
    </row>
    <row r="15" spans="1:16">
      <c r="A15" s="971" t="s">
        <v>715</v>
      </c>
      <c r="B15" s="971"/>
      <c r="C15" s="971"/>
      <c r="D15" s="971"/>
      <c r="E15" s="971"/>
      <c r="F15" s="971"/>
      <c r="G15" s="971"/>
      <c r="H15" s="971"/>
      <c r="I15" s="20"/>
      <c r="J15" s="20"/>
    </row>
    <row r="16" spans="1:16" ht="13">
      <c r="A16" s="11"/>
      <c r="B16" s="27"/>
      <c r="C16" s="27"/>
      <c r="D16" s="20"/>
      <c r="E16" s="20"/>
      <c r="F16" s="20"/>
      <c r="G16" s="20"/>
      <c r="H16" s="20"/>
      <c r="I16" s="20"/>
      <c r="J16" s="20"/>
    </row>
    <row r="17" spans="1:13" s="274" customFormat="1" ht="15.75" customHeight="1">
      <c r="A17" s="197"/>
      <c r="B17" s="197"/>
      <c r="C17"/>
      <c r="D17"/>
      <c r="E17"/>
      <c r="F17"/>
      <c r="G17" s="387"/>
      <c r="H17" s="942" t="s">
        <v>13</v>
      </c>
      <c r="I17" s="942"/>
      <c r="J17" s="942"/>
      <c r="L17" s="402"/>
      <c r="M17" s="402"/>
    </row>
    <row r="18" spans="1:13" s="274" customFormat="1" ht="12.75" customHeight="1">
      <c r="A18" s="197" t="s">
        <v>12</v>
      </c>
      <c r="B18"/>
      <c r="C18" s="399"/>
      <c r="D18" s="826" t="s">
        <v>13</v>
      </c>
      <c r="E18" s="826"/>
      <c r="F18" s="14"/>
      <c r="G18" s="387"/>
      <c r="H18" s="942" t="s">
        <v>14</v>
      </c>
      <c r="I18" s="942"/>
      <c r="J18" s="942"/>
      <c r="L18" s="402"/>
      <c r="M18" s="402"/>
    </row>
    <row r="19" spans="1:13" s="274" customFormat="1" ht="12.75" customHeight="1">
      <c r="A19" s="197"/>
      <c r="B19" s="197"/>
      <c r="C19" s="827" t="s">
        <v>898</v>
      </c>
      <c r="D19" s="827"/>
      <c r="E19" s="827"/>
      <c r="F19" s="827"/>
      <c r="G19" s="387"/>
      <c r="H19" s="942" t="s">
        <v>953</v>
      </c>
      <c r="I19" s="942"/>
      <c r="J19" s="942"/>
      <c r="L19" s="31"/>
      <c r="M19" s="31"/>
    </row>
    <row r="20" spans="1:13" s="274" customFormat="1" ht="13">
      <c r="A20"/>
      <c r="B20"/>
      <c r="C20"/>
      <c r="D20"/>
      <c r="E20"/>
      <c r="F20"/>
      <c r="G20" s="387"/>
      <c r="H20" s="972" t="s">
        <v>84</v>
      </c>
      <c r="I20" s="972"/>
      <c r="J20" s="972"/>
      <c r="L20" s="478"/>
      <c r="M20"/>
    </row>
    <row r="24" spans="1:13">
      <c r="A24" s="973"/>
      <c r="B24" s="973"/>
      <c r="C24" s="973"/>
      <c r="D24" s="973"/>
      <c r="E24" s="973"/>
      <c r="F24" s="973"/>
      <c r="G24" s="973"/>
      <c r="H24" s="973"/>
      <c r="I24" s="973"/>
      <c r="J24" s="973"/>
    </row>
    <row r="26" spans="1:13">
      <c r="A26" s="973"/>
      <c r="B26" s="973"/>
      <c r="C26" s="973"/>
      <c r="D26" s="973"/>
      <c r="E26" s="973"/>
      <c r="F26" s="973"/>
      <c r="G26" s="973"/>
      <c r="H26" s="973"/>
      <c r="I26" s="973"/>
      <c r="J26" s="973"/>
    </row>
  </sheetData>
  <mergeCells count="19">
    <mergeCell ref="E1:I1"/>
    <mergeCell ref="A2:J2"/>
    <mergeCell ref="A3:J3"/>
    <mergeCell ref="A5:J5"/>
    <mergeCell ref="A8:B8"/>
    <mergeCell ref="H8:J8"/>
    <mergeCell ref="H20:J20"/>
    <mergeCell ref="A24:J24"/>
    <mergeCell ref="A26:J26"/>
    <mergeCell ref="A9:A10"/>
    <mergeCell ref="B9:B10"/>
    <mergeCell ref="C9:F9"/>
    <mergeCell ref="G9:J9"/>
    <mergeCell ref="A15:H15"/>
    <mergeCell ref="H17:J17"/>
    <mergeCell ref="D18:E18"/>
    <mergeCell ref="H18:J18"/>
    <mergeCell ref="C19:F19"/>
    <mergeCell ref="H19:J19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58"/>
  <sheetViews>
    <sheetView topLeftCell="A34" zoomScaleSheetLayoutView="90" workbookViewId="0">
      <selection activeCell="E17" sqref="E17"/>
    </sheetView>
  </sheetViews>
  <sheetFormatPr defaultColWidth="9.1796875" defaultRowHeight="12.5"/>
  <cols>
    <col min="1" max="1" width="7.453125" style="15" customWidth="1"/>
    <col min="2" max="2" width="17.1796875" style="15" customWidth="1"/>
    <col min="3" max="3" width="11" style="15" customWidth="1"/>
    <col min="4" max="4" width="10" style="15" customWidth="1"/>
    <col min="5" max="5" width="13.1796875" style="15" customWidth="1"/>
    <col min="6" max="6" width="14.453125" style="15" customWidth="1"/>
    <col min="7" max="7" width="13.453125" style="15" customWidth="1"/>
    <col min="8" max="8" width="14.54296875" style="15" customWidth="1"/>
    <col min="9" max="9" width="16.54296875" style="15" customWidth="1"/>
    <col min="10" max="10" width="19.453125" style="15" customWidth="1"/>
    <col min="11" max="16384" width="9.1796875" style="15"/>
  </cols>
  <sheetData>
    <row r="1" spans="1:16" customFormat="1" ht="13">
      <c r="E1" s="863"/>
      <c r="F1" s="863"/>
      <c r="G1" s="863"/>
      <c r="H1" s="863"/>
      <c r="I1" s="863"/>
      <c r="J1" s="130" t="s">
        <v>359</v>
      </c>
    </row>
    <row r="2" spans="1:16" customFormat="1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</row>
    <row r="3" spans="1:16" customFormat="1" ht="20">
      <c r="A3" s="860" t="s">
        <v>743</v>
      </c>
      <c r="B3" s="860"/>
      <c r="C3" s="860"/>
      <c r="D3" s="860"/>
      <c r="E3" s="860"/>
      <c r="F3" s="860"/>
      <c r="G3" s="860"/>
      <c r="H3" s="860"/>
      <c r="I3" s="860"/>
      <c r="J3" s="860"/>
    </row>
    <row r="4" spans="1:16" customFormat="1" ht="14.25" customHeight="1"/>
    <row r="5" spans="1:16" ht="31.5" customHeight="1">
      <c r="A5" s="966" t="s">
        <v>806</v>
      </c>
      <c r="B5" s="966"/>
      <c r="C5" s="966"/>
      <c r="D5" s="966"/>
      <c r="E5" s="966"/>
      <c r="F5" s="966"/>
      <c r="G5" s="966"/>
      <c r="H5" s="966"/>
      <c r="I5" s="966"/>
      <c r="J5" s="966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 ht="13">
      <c r="A8" s="862" t="s">
        <v>899</v>
      </c>
      <c r="B8" s="862"/>
      <c r="C8" s="28"/>
      <c r="H8" s="947" t="s">
        <v>832</v>
      </c>
      <c r="I8" s="947"/>
      <c r="J8" s="947"/>
    </row>
    <row r="9" spans="1:16" ht="13">
      <c r="A9" s="856" t="s">
        <v>2</v>
      </c>
      <c r="B9" s="856" t="s">
        <v>3</v>
      </c>
      <c r="C9" s="831" t="s">
        <v>802</v>
      </c>
      <c r="D9" s="835"/>
      <c r="E9" s="835"/>
      <c r="F9" s="832"/>
      <c r="G9" s="831" t="s">
        <v>103</v>
      </c>
      <c r="H9" s="835"/>
      <c r="I9" s="835"/>
      <c r="J9" s="832"/>
      <c r="O9" s="18"/>
      <c r="P9" s="20"/>
    </row>
    <row r="10" spans="1:16" ht="53.25" customHeight="1">
      <c r="A10" s="856"/>
      <c r="B10" s="856"/>
      <c r="C10" s="5" t="s">
        <v>181</v>
      </c>
      <c r="D10" s="5" t="s">
        <v>16</v>
      </c>
      <c r="E10" s="244" t="s">
        <v>361</v>
      </c>
      <c r="F10" s="7" t="s">
        <v>198</v>
      </c>
      <c r="G10" s="5" t="s">
        <v>181</v>
      </c>
      <c r="H10" s="24" t="s">
        <v>17</v>
      </c>
      <c r="I10" s="99" t="s">
        <v>713</v>
      </c>
      <c r="J10" s="5" t="s">
        <v>714</v>
      </c>
    </row>
    <row r="11" spans="1:16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6">
        <v>8</v>
      </c>
      <c r="I11" s="5">
        <v>9</v>
      </c>
      <c r="J11" s="5">
        <v>10</v>
      </c>
    </row>
    <row r="12" spans="1:16" s="338" customFormat="1">
      <c r="A12" s="342" t="s">
        <v>257</v>
      </c>
      <c r="B12" s="343" t="s">
        <v>901</v>
      </c>
      <c r="C12" s="258" t="s">
        <v>7</v>
      </c>
      <c r="D12" s="258" t="s">
        <v>7</v>
      </c>
      <c r="E12" s="258" t="s">
        <v>7</v>
      </c>
      <c r="F12" s="258" t="s">
        <v>7</v>
      </c>
      <c r="G12" s="258" t="s">
        <v>7</v>
      </c>
      <c r="H12" s="258" t="s">
        <v>7</v>
      </c>
      <c r="I12" s="258" t="s">
        <v>7</v>
      </c>
      <c r="J12" s="258" t="s">
        <v>7</v>
      </c>
    </row>
    <row r="13" spans="1:16" s="338" customFormat="1">
      <c r="A13" s="342" t="s">
        <v>258</v>
      </c>
      <c r="B13" s="343" t="s">
        <v>902</v>
      </c>
      <c r="C13" s="258" t="s">
        <v>7</v>
      </c>
      <c r="D13" s="258" t="s">
        <v>7</v>
      </c>
      <c r="E13" s="258" t="s">
        <v>7</v>
      </c>
      <c r="F13" s="258" t="s">
        <v>7</v>
      </c>
      <c r="G13" s="258" t="s">
        <v>7</v>
      </c>
      <c r="H13" s="258" t="s">
        <v>7</v>
      </c>
      <c r="I13" s="258" t="s">
        <v>7</v>
      </c>
      <c r="J13" s="258" t="s">
        <v>7</v>
      </c>
    </row>
    <row r="14" spans="1:16" s="338" customFormat="1">
      <c r="A14" s="342" t="s">
        <v>259</v>
      </c>
      <c r="B14" s="343" t="s">
        <v>903</v>
      </c>
      <c r="C14" s="258" t="s">
        <v>7</v>
      </c>
      <c r="D14" s="258" t="s">
        <v>7</v>
      </c>
      <c r="E14" s="258" t="s">
        <v>7</v>
      </c>
      <c r="F14" s="258" t="s">
        <v>7</v>
      </c>
      <c r="G14" s="258" t="s">
        <v>7</v>
      </c>
      <c r="H14" s="258" t="s">
        <v>7</v>
      </c>
      <c r="I14" s="258" t="s">
        <v>7</v>
      </c>
      <c r="J14" s="258" t="s">
        <v>7</v>
      </c>
    </row>
    <row r="15" spans="1:16" s="338" customFormat="1">
      <c r="A15" s="342" t="s">
        <v>260</v>
      </c>
      <c r="B15" s="343" t="s">
        <v>904</v>
      </c>
      <c r="C15" s="258" t="s">
        <v>7</v>
      </c>
      <c r="D15" s="258" t="s">
        <v>7</v>
      </c>
      <c r="E15" s="258" t="s">
        <v>7</v>
      </c>
      <c r="F15" s="258" t="s">
        <v>7</v>
      </c>
      <c r="G15" s="258" t="s">
        <v>7</v>
      </c>
      <c r="H15" s="258" t="s">
        <v>7</v>
      </c>
      <c r="I15" s="258" t="s">
        <v>7</v>
      </c>
      <c r="J15" s="258" t="s">
        <v>7</v>
      </c>
    </row>
    <row r="16" spans="1:16" s="338" customFormat="1">
      <c r="A16" s="342" t="s">
        <v>261</v>
      </c>
      <c r="B16" s="343" t="s">
        <v>905</v>
      </c>
      <c r="C16" s="258" t="s">
        <v>7</v>
      </c>
      <c r="D16" s="258" t="s">
        <v>7</v>
      </c>
      <c r="E16" s="258" t="s">
        <v>7</v>
      </c>
      <c r="F16" s="258" t="s">
        <v>7</v>
      </c>
      <c r="G16" s="258" t="s">
        <v>7</v>
      </c>
      <c r="H16" s="258" t="s">
        <v>7</v>
      </c>
      <c r="I16" s="258" t="s">
        <v>7</v>
      </c>
      <c r="J16" s="258" t="s">
        <v>7</v>
      </c>
    </row>
    <row r="17" spans="1:10" s="338" customFormat="1">
      <c r="A17" s="342" t="s">
        <v>262</v>
      </c>
      <c r="B17" s="343" t="s">
        <v>906</v>
      </c>
      <c r="C17" s="258" t="s">
        <v>7</v>
      </c>
      <c r="D17" s="258" t="s">
        <v>7</v>
      </c>
      <c r="E17" s="258" t="s">
        <v>7</v>
      </c>
      <c r="F17" s="258" t="s">
        <v>7</v>
      </c>
      <c r="G17" s="258" t="s">
        <v>7</v>
      </c>
      <c r="H17" s="258" t="s">
        <v>7</v>
      </c>
      <c r="I17" s="258" t="s">
        <v>7</v>
      </c>
      <c r="J17" s="258" t="s">
        <v>7</v>
      </c>
    </row>
    <row r="18" spans="1:10" s="338" customFormat="1">
      <c r="A18" s="342" t="s">
        <v>263</v>
      </c>
      <c r="B18" s="343" t="s">
        <v>907</v>
      </c>
      <c r="C18" s="258" t="s">
        <v>7</v>
      </c>
      <c r="D18" s="258" t="s">
        <v>7</v>
      </c>
      <c r="E18" s="258" t="s">
        <v>7</v>
      </c>
      <c r="F18" s="258" t="s">
        <v>7</v>
      </c>
      <c r="G18" s="258" t="s">
        <v>7</v>
      </c>
      <c r="H18" s="258" t="s">
        <v>7</v>
      </c>
      <c r="I18" s="258" t="s">
        <v>7</v>
      </c>
      <c r="J18" s="258" t="s">
        <v>7</v>
      </c>
    </row>
    <row r="19" spans="1:10" s="338" customFormat="1">
      <c r="A19" s="342" t="s">
        <v>264</v>
      </c>
      <c r="B19" s="343" t="s">
        <v>908</v>
      </c>
      <c r="C19" s="258" t="s">
        <v>7</v>
      </c>
      <c r="D19" s="258" t="s">
        <v>7</v>
      </c>
      <c r="E19" s="258" t="s">
        <v>7</v>
      </c>
      <c r="F19" s="258" t="s">
        <v>7</v>
      </c>
      <c r="G19" s="258" t="s">
        <v>7</v>
      </c>
      <c r="H19" s="258" t="s">
        <v>7</v>
      </c>
      <c r="I19" s="258" t="s">
        <v>7</v>
      </c>
      <c r="J19" s="258" t="s">
        <v>7</v>
      </c>
    </row>
    <row r="20" spans="1:10" s="338" customFormat="1">
      <c r="A20" s="342" t="s">
        <v>283</v>
      </c>
      <c r="B20" s="343" t="s">
        <v>909</v>
      </c>
      <c r="C20" s="258" t="s">
        <v>7</v>
      </c>
      <c r="D20" s="258" t="s">
        <v>7</v>
      </c>
      <c r="E20" s="258" t="s">
        <v>7</v>
      </c>
      <c r="F20" s="258" t="s">
        <v>7</v>
      </c>
      <c r="G20" s="258" t="s">
        <v>7</v>
      </c>
      <c r="H20" s="258" t="s">
        <v>7</v>
      </c>
      <c r="I20" s="258" t="s">
        <v>7</v>
      </c>
      <c r="J20" s="258" t="s">
        <v>7</v>
      </c>
    </row>
    <row r="21" spans="1:10" s="338" customFormat="1">
      <c r="A21" s="342" t="s">
        <v>284</v>
      </c>
      <c r="B21" s="343" t="s">
        <v>910</v>
      </c>
      <c r="C21" s="258" t="s">
        <v>7</v>
      </c>
      <c r="D21" s="258" t="s">
        <v>7</v>
      </c>
      <c r="E21" s="258" t="s">
        <v>7</v>
      </c>
      <c r="F21" s="258" t="s">
        <v>7</v>
      </c>
      <c r="G21" s="258" t="s">
        <v>7</v>
      </c>
      <c r="H21" s="258" t="s">
        <v>7</v>
      </c>
      <c r="I21" s="258" t="s">
        <v>7</v>
      </c>
      <c r="J21" s="258" t="s">
        <v>7</v>
      </c>
    </row>
    <row r="22" spans="1:10" s="338" customFormat="1">
      <c r="A22" s="342" t="s">
        <v>285</v>
      </c>
      <c r="B22" s="343" t="s">
        <v>911</v>
      </c>
      <c r="C22" s="258" t="s">
        <v>7</v>
      </c>
      <c r="D22" s="258" t="s">
        <v>7</v>
      </c>
      <c r="E22" s="258" t="s">
        <v>7</v>
      </c>
      <c r="F22" s="258" t="s">
        <v>7</v>
      </c>
      <c r="G22" s="258" t="s">
        <v>7</v>
      </c>
      <c r="H22" s="258" t="s">
        <v>7</v>
      </c>
      <c r="I22" s="258" t="s">
        <v>7</v>
      </c>
      <c r="J22" s="258" t="s">
        <v>7</v>
      </c>
    </row>
    <row r="23" spans="1:10" s="338" customFormat="1">
      <c r="A23" s="342" t="s">
        <v>313</v>
      </c>
      <c r="B23" s="343" t="s">
        <v>912</v>
      </c>
      <c r="C23" s="258" t="s">
        <v>7</v>
      </c>
      <c r="D23" s="258" t="s">
        <v>7</v>
      </c>
      <c r="E23" s="258" t="s">
        <v>7</v>
      </c>
      <c r="F23" s="258" t="s">
        <v>7</v>
      </c>
      <c r="G23" s="258" t="s">
        <v>7</v>
      </c>
      <c r="H23" s="258" t="s">
        <v>7</v>
      </c>
      <c r="I23" s="258" t="s">
        <v>7</v>
      </c>
      <c r="J23" s="258" t="s">
        <v>7</v>
      </c>
    </row>
    <row r="24" spans="1:10" s="338" customFormat="1">
      <c r="A24" s="342" t="s">
        <v>314</v>
      </c>
      <c r="B24" s="343" t="s">
        <v>913</v>
      </c>
      <c r="C24" s="258" t="s">
        <v>7</v>
      </c>
      <c r="D24" s="258" t="s">
        <v>7</v>
      </c>
      <c r="E24" s="258" t="s">
        <v>7</v>
      </c>
      <c r="F24" s="258" t="s">
        <v>7</v>
      </c>
      <c r="G24" s="258" t="s">
        <v>7</v>
      </c>
      <c r="H24" s="258" t="s">
        <v>7</v>
      </c>
      <c r="I24" s="258" t="s">
        <v>7</v>
      </c>
      <c r="J24" s="258" t="s">
        <v>7</v>
      </c>
    </row>
    <row r="25" spans="1:10" s="338" customFormat="1">
      <c r="A25" s="342" t="s">
        <v>315</v>
      </c>
      <c r="B25" s="343" t="s">
        <v>914</v>
      </c>
      <c r="C25" s="258" t="s">
        <v>7</v>
      </c>
      <c r="D25" s="258" t="s">
        <v>7</v>
      </c>
      <c r="E25" s="258" t="s">
        <v>7</v>
      </c>
      <c r="F25" s="258" t="s">
        <v>7</v>
      </c>
      <c r="G25" s="258" t="s">
        <v>7</v>
      </c>
      <c r="H25" s="258" t="s">
        <v>7</v>
      </c>
      <c r="I25" s="258" t="s">
        <v>7</v>
      </c>
      <c r="J25" s="258" t="s">
        <v>7</v>
      </c>
    </row>
    <row r="26" spans="1:10" s="338" customFormat="1">
      <c r="A26" s="342" t="s">
        <v>316</v>
      </c>
      <c r="B26" s="343" t="s">
        <v>915</v>
      </c>
      <c r="C26" s="258" t="s">
        <v>7</v>
      </c>
      <c r="D26" s="258" t="s">
        <v>7</v>
      </c>
      <c r="E26" s="258" t="s">
        <v>7</v>
      </c>
      <c r="F26" s="258" t="s">
        <v>7</v>
      </c>
      <c r="G26" s="258" t="s">
        <v>7</v>
      </c>
      <c r="H26" s="258" t="s">
        <v>7</v>
      </c>
      <c r="I26" s="258" t="s">
        <v>7</v>
      </c>
      <c r="J26" s="258" t="s">
        <v>7</v>
      </c>
    </row>
    <row r="27" spans="1:10" s="338" customFormat="1">
      <c r="A27" s="342" t="s">
        <v>916</v>
      </c>
      <c r="B27" s="343" t="s">
        <v>917</v>
      </c>
      <c r="C27" s="258" t="s">
        <v>7</v>
      </c>
      <c r="D27" s="258" t="s">
        <v>7</v>
      </c>
      <c r="E27" s="258" t="s">
        <v>7</v>
      </c>
      <c r="F27" s="258" t="s">
        <v>7</v>
      </c>
      <c r="G27" s="258" t="s">
        <v>7</v>
      </c>
      <c r="H27" s="258" t="s">
        <v>7</v>
      </c>
      <c r="I27" s="258" t="s">
        <v>7</v>
      </c>
      <c r="J27" s="258" t="s">
        <v>7</v>
      </c>
    </row>
    <row r="28" spans="1:10" s="338" customFormat="1">
      <c r="A28" s="342" t="s">
        <v>918</v>
      </c>
      <c r="B28" s="343" t="s">
        <v>919</v>
      </c>
      <c r="C28" s="258" t="s">
        <v>7</v>
      </c>
      <c r="D28" s="258" t="s">
        <v>7</v>
      </c>
      <c r="E28" s="258" t="s">
        <v>7</v>
      </c>
      <c r="F28" s="258" t="s">
        <v>7</v>
      </c>
      <c r="G28" s="258" t="s">
        <v>7</v>
      </c>
      <c r="H28" s="258" t="s">
        <v>7</v>
      </c>
      <c r="I28" s="258" t="s">
        <v>7</v>
      </c>
      <c r="J28" s="258" t="s">
        <v>7</v>
      </c>
    </row>
    <row r="29" spans="1:10" s="338" customFormat="1">
      <c r="A29" s="342" t="s">
        <v>920</v>
      </c>
      <c r="B29" s="343" t="s">
        <v>921</v>
      </c>
      <c r="C29" s="258" t="s">
        <v>7</v>
      </c>
      <c r="D29" s="258" t="s">
        <v>7</v>
      </c>
      <c r="E29" s="258" t="s">
        <v>7</v>
      </c>
      <c r="F29" s="258" t="s">
        <v>7</v>
      </c>
      <c r="G29" s="258" t="s">
        <v>7</v>
      </c>
      <c r="H29" s="258" t="s">
        <v>7</v>
      </c>
      <c r="I29" s="258" t="s">
        <v>7</v>
      </c>
      <c r="J29" s="258" t="s">
        <v>7</v>
      </c>
    </row>
    <row r="30" spans="1:10" s="338" customFormat="1">
      <c r="A30" s="342" t="s">
        <v>922</v>
      </c>
      <c r="B30" s="343" t="s">
        <v>923</v>
      </c>
      <c r="C30" s="258" t="s">
        <v>7</v>
      </c>
      <c r="D30" s="258" t="s">
        <v>7</v>
      </c>
      <c r="E30" s="258" t="s">
        <v>7</v>
      </c>
      <c r="F30" s="258" t="s">
        <v>7</v>
      </c>
      <c r="G30" s="258" t="s">
        <v>7</v>
      </c>
      <c r="H30" s="258" t="s">
        <v>7</v>
      </c>
      <c r="I30" s="258" t="s">
        <v>7</v>
      </c>
      <c r="J30" s="258" t="s">
        <v>7</v>
      </c>
    </row>
    <row r="31" spans="1:10" s="338" customFormat="1">
      <c r="A31" s="342" t="s">
        <v>924</v>
      </c>
      <c r="B31" s="343" t="s">
        <v>925</v>
      </c>
      <c r="C31" s="258" t="s">
        <v>7</v>
      </c>
      <c r="D31" s="258" t="s">
        <v>7</v>
      </c>
      <c r="E31" s="258" t="s">
        <v>7</v>
      </c>
      <c r="F31" s="258" t="s">
        <v>7</v>
      </c>
      <c r="G31" s="258" t="s">
        <v>7</v>
      </c>
      <c r="H31" s="258" t="s">
        <v>7</v>
      </c>
      <c r="I31" s="258" t="s">
        <v>7</v>
      </c>
      <c r="J31" s="258" t="s">
        <v>7</v>
      </c>
    </row>
    <row r="32" spans="1:10" s="338" customFormat="1">
      <c r="A32" s="342" t="s">
        <v>926</v>
      </c>
      <c r="B32" s="343" t="s">
        <v>927</v>
      </c>
      <c r="C32" s="258" t="s">
        <v>7</v>
      </c>
      <c r="D32" s="258" t="s">
        <v>7</v>
      </c>
      <c r="E32" s="258" t="s">
        <v>7</v>
      </c>
      <c r="F32" s="258" t="s">
        <v>7</v>
      </c>
      <c r="G32" s="258" t="s">
        <v>7</v>
      </c>
      <c r="H32" s="258" t="s">
        <v>7</v>
      </c>
      <c r="I32" s="258" t="s">
        <v>7</v>
      </c>
      <c r="J32" s="258" t="s">
        <v>7</v>
      </c>
    </row>
    <row r="33" spans="1:16" s="338" customFormat="1">
      <c r="A33" s="342" t="s">
        <v>928</v>
      </c>
      <c r="B33" s="343" t="s">
        <v>929</v>
      </c>
      <c r="C33" s="258" t="s">
        <v>7</v>
      </c>
      <c r="D33" s="258" t="s">
        <v>7</v>
      </c>
      <c r="E33" s="258" t="s">
        <v>7</v>
      </c>
      <c r="F33" s="258" t="s">
        <v>7</v>
      </c>
      <c r="G33" s="258" t="s">
        <v>7</v>
      </c>
      <c r="H33" s="258" t="s">
        <v>7</v>
      </c>
      <c r="I33" s="258" t="s">
        <v>7</v>
      </c>
      <c r="J33" s="258" t="s">
        <v>7</v>
      </c>
    </row>
    <row r="34" spans="1:16" s="338" customFormat="1">
      <c r="A34" s="342" t="s">
        <v>930</v>
      </c>
      <c r="B34" s="343" t="s">
        <v>931</v>
      </c>
      <c r="C34" s="258" t="s">
        <v>7</v>
      </c>
      <c r="D34" s="258" t="s">
        <v>7</v>
      </c>
      <c r="E34" s="258" t="s">
        <v>7</v>
      </c>
      <c r="F34" s="258" t="s">
        <v>7</v>
      </c>
      <c r="G34" s="258" t="s">
        <v>7</v>
      </c>
      <c r="H34" s="258" t="s">
        <v>7</v>
      </c>
      <c r="I34" s="258" t="s">
        <v>7</v>
      </c>
      <c r="J34" s="258" t="s">
        <v>7</v>
      </c>
    </row>
    <row r="35" spans="1:16" s="338" customFormat="1">
      <c r="A35" s="342" t="s">
        <v>932</v>
      </c>
      <c r="B35" s="343" t="s">
        <v>933</v>
      </c>
      <c r="C35" s="258" t="s">
        <v>7</v>
      </c>
      <c r="D35" s="258" t="s">
        <v>7</v>
      </c>
      <c r="E35" s="258" t="s">
        <v>7</v>
      </c>
      <c r="F35" s="258" t="s">
        <v>7</v>
      </c>
      <c r="G35" s="258" t="s">
        <v>7</v>
      </c>
      <c r="H35" s="258" t="s">
        <v>7</v>
      </c>
      <c r="I35" s="258" t="s">
        <v>7</v>
      </c>
      <c r="J35" s="258" t="s">
        <v>7</v>
      </c>
    </row>
    <row r="36" spans="1:16" s="338" customFormat="1">
      <c r="A36" s="342" t="s">
        <v>934</v>
      </c>
      <c r="B36" s="343" t="s">
        <v>935</v>
      </c>
      <c r="C36" s="258" t="s">
        <v>7</v>
      </c>
      <c r="D36" s="258" t="s">
        <v>7</v>
      </c>
      <c r="E36" s="258" t="s">
        <v>7</v>
      </c>
      <c r="F36" s="258" t="s">
        <v>7</v>
      </c>
      <c r="G36" s="258" t="s">
        <v>7</v>
      </c>
      <c r="H36" s="258" t="s">
        <v>7</v>
      </c>
      <c r="I36" s="258" t="s">
        <v>7</v>
      </c>
      <c r="J36" s="258" t="s">
        <v>7</v>
      </c>
    </row>
    <row r="37" spans="1:16" s="338" customFormat="1">
      <c r="A37" s="342" t="s">
        <v>936</v>
      </c>
      <c r="B37" s="343" t="s">
        <v>937</v>
      </c>
      <c r="C37" s="258" t="s">
        <v>7</v>
      </c>
      <c r="D37" s="258" t="s">
        <v>7</v>
      </c>
      <c r="E37" s="258" t="s">
        <v>7</v>
      </c>
      <c r="F37" s="258" t="s">
        <v>7</v>
      </c>
      <c r="G37" s="258" t="s">
        <v>7</v>
      </c>
      <c r="H37" s="258" t="s">
        <v>7</v>
      </c>
      <c r="I37" s="258" t="s">
        <v>7</v>
      </c>
      <c r="J37" s="258" t="s">
        <v>7</v>
      </c>
    </row>
    <row r="38" spans="1:16" s="338" customFormat="1">
      <c r="A38" s="342" t="s">
        <v>938</v>
      </c>
      <c r="B38" s="343" t="s">
        <v>939</v>
      </c>
      <c r="C38" s="258" t="s">
        <v>7</v>
      </c>
      <c r="D38" s="258" t="s">
        <v>7</v>
      </c>
      <c r="E38" s="258" t="s">
        <v>7</v>
      </c>
      <c r="F38" s="258" t="s">
        <v>7</v>
      </c>
      <c r="G38" s="258" t="s">
        <v>7</v>
      </c>
      <c r="H38" s="258" t="s">
        <v>7</v>
      </c>
      <c r="I38" s="258" t="s">
        <v>7</v>
      </c>
      <c r="J38" s="258" t="s">
        <v>7</v>
      </c>
    </row>
    <row r="39" spans="1:16" s="338" customFormat="1">
      <c r="A39" s="342" t="s">
        <v>940</v>
      </c>
      <c r="B39" s="345" t="s">
        <v>941</v>
      </c>
      <c r="C39" s="258" t="s">
        <v>7</v>
      </c>
      <c r="D39" s="258" t="s">
        <v>7</v>
      </c>
      <c r="E39" s="258" t="s">
        <v>7</v>
      </c>
      <c r="F39" s="258" t="s">
        <v>7</v>
      </c>
      <c r="G39" s="258" t="s">
        <v>7</v>
      </c>
      <c r="H39" s="258" t="s">
        <v>7</v>
      </c>
      <c r="I39" s="258" t="s">
        <v>7</v>
      </c>
      <c r="J39" s="258" t="s">
        <v>7</v>
      </c>
    </row>
    <row r="40" spans="1:16" s="338" customFormat="1">
      <c r="A40" s="342" t="s">
        <v>942</v>
      </c>
      <c r="B40" s="345" t="s">
        <v>943</v>
      </c>
      <c r="C40" s="258" t="s">
        <v>7</v>
      </c>
      <c r="D40" s="258" t="s">
        <v>7</v>
      </c>
      <c r="E40" s="258" t="s">
        <v>7</v>
      </c>
      <c r="F40" s="258" t="s">
        <v>7</v>
      </c>
      <c r="G40" s="258" t="s">
        <v>7</v>
      </c>
      <c r="H40" s="258" t="s">
        <v>7</v>
      </c>
      <c r="I40" s="258" t="s">
        <v>7</v>
      </c>
      <c r="J40" s="258" t="s">
        <v>7</v>
      </c>
    </row>
    <row r="41" spans="1:16" s="338" customFormat="1">
      <c r="A41" s="342" t="s">
        <v>944</v>
      </c>
      <c r="B41" s="345" t="s">
        <v>945</v>
      </c>
      <c r="C41" s="258" t="s">
        <v>7</v>
      </c>
      <c r="D41" s="258" t="s">
        <v>7</v>
      </c>
      <c r="E41" s="258" t="s">
        <v>7</v>
      </c>
      <c r="F41" s="258" t="s">
        <v>7</v>
      </c>
      <c r="G41" s="258" t="s">
        <v>7</v>
      </c>
      <c r="H41" s="258" t="s">
        <v>7</v>
      </c>
      <c r="I41" s="258" t="s">
        <v>7</v>
      </c>
      <c r="J41" s="258" t="s">
        <v>7</v>
      </c>
    </row>
    <row r="42" spans="1:16" s="338" customFormat="1">
      <c r="A42" s="342" t="s">
        <v>946</v>
      </c>
      <c r="B42" s="345" t="s">
        <v>947</v>
      </c>
      <c r="C42" s="258" t="s">
        <v>7</v>
      </c>
      <c r="D42" s="258" t="s">
        <v>7</v>
      </c>
      <c r="E42" s="258" t="s">
        <v>7</v>
      </c>
      <c r="F42" s="258" t="s">
        <v>7</v>
      </c>
      <c r="G42" s="258" t="s">
        <v>7</v>
      </c>
      <c r="H42" s="258" t="s">
        <v>7</v>
      </c>
      <c r="I42" s="258" t="s">
        <v>7</v>
      </c>
      <c r="J42" s="258" t="s">
        <v>7</v>
      </c>
    </row>
    <row r="43" spans="1:16" s="338" customFormat="1" ht="25">
      <c r="A43" s="342" t="s">
        <v>948</v>
      </c>
      <c r="B43" s="345" t="s">
        <v>949</v>
      </c>
      <c r="C43" s="258" t="s">
        <v>7</v>
      </c>
      <c r="D43" s="258" t="s">
        <v>7</v>
      </c>
      <c r="E43" s="258" t="s">
        <v>7</v>
      </c>
      <c r="F43" s="258" t="s">
        <v>7</v>
      </c>
      <c r="G43" s="258" t="s">
        <v>7</v>
      </c>
      <c r="H43" s="258" t="s">
        <v>7</v>
      </c>
      <c r="I43" s="258" t="s">
        <v>7</v>
      </c>
      <c r="J43" s="258" t="s">
        <v>7</v>
      </c>
    </row>
    <row r="44" spans="1:16" s="338" customFormat="1">
      <c r="A44" s="342" t="s">
        <v>950</v>
      </c>
      <c r="B44" s="345" t="s">
        <v>951</v>
      </c>
      <c r="C44" s="258" t="s">
        <v>7</v>
      </c>
      <c r="D44" s="258" t="s">
        <v>7</v>
      </c>
      <c r="E44" s="258" t="s">
        <v>7</v>
      </c>
      <c r="F44" s="258" t="s">
        <v>7</v>
      </c>
      <c r="G44" s="258" t="s">
        <v>7</v>
      </c>
      <c r="H44" s="258" t="s">
        <v>7</v>
      </c>
      <c r="I44" s="258" t="s">
        <v>7</v>
      </c>
      <c r="J44" s="258" t="s">
        <v>7</v>
      </c>
    </row>
    <row r="45" spans="1:16" s="338" customFormat="1" ht="13">
      <c r="A45" s="337" t="s">
        <v>18</v>
      </c>
      <c r="B45" s="26"/>
      <c r="C45" s="258" t="s">
        <v>7</v>
      </c>
      <c r="D45" s="258" t="s">
        <v>7</v>
      </c>
      <c r="E45" s="258" t="s">
        <v>7</v>
      </c>
      <c r="F45" s="258" t="s">
        <v>7</v>
      </c>
      <c r="G45" s="258" t="s">
        <v>7</v>
      </c>
      <c r="H45" s="258" t="s">
        <v>7</v>
      </c>
      <c r="I45" s="258" t="s">
        <v>7</v>
      </c>
      <c r="J45" s="258" t="s">
        <v>7</v>
      </c>
      <c r="K45" s="15"/>
      <c r="L45" s="15"/>
      <c r="M45" s="15"/>
      <c r="N45" s="15"/>
      <c r="O45" s="15"/>
      <c r="P45" s="15"/>
    </row>
    <row r="46" spans="1:16" s="338" customFormat="1" ht="13">
      <c r="A46" s="11"/>
      <c r="B46" s="27"/>
      <c r="C46" s="27"/>
      <c r="D46" s="20"/>
      <c r="E46" s="20"/>
      <c r="F46" s="20"/>
      <c r="G46" s="20"/>
      <c r="H46" s="20"/>
      <c r="I46" s="20"/>
      <c r="J46" s="20"/>
      <c r="K46" s="15"/>
      <c r="L46" s="15"/>
      <c r="M46" s="15"/>
      <c r="N46" s="15"/>
      <c r="O46" s="15"/>
      <c r="P46" s="15"/>
    </row>
    <row r="47" spans="1:16" s="338" customFormat="1">
      <c r="A47" s="971" t="s">
        <v>715</v>
      </c>
      <c r="B47" s="971"/>
      <c r="C47" s="971"/>
      <c r="D47" s="971"/>
      <c r="E47" s="971"/>
      <c r="F47" s="971"/>
      <c r="G47" s="971"/>
      <c r="H47" s="971"/>
      <c r="I47" s="20"/>
      <c r="J47" s="20"/>
      <c r="K47" s="15"/>
      <c r="L47" s="15"/>
      <c r="M47" s="15"/>
      <c r="N47" s="15"/>
      <c r="O47" s="15"/>
      <c r="P47" s="15"/>
    </row>
    <row r="48" spans="1:16" s="338" customFormat="1" ht="13">
      <c r="A48" s="11"/>
      <c r="B48" s="27"/>
      <c r="C48" s="27"/>
      <c r="D48" s="20"/>
      <c r="E48" s="20"/>
      <c r="F48" s="20"/>
      <c r="G48" s="20"/>
      <c r="H48" s="20"/>
      <c r="I48" s="20"/>
      <c r="J48" s="20"/>
      <c r="K48" s="15"/>
      <c r="L48" s="15"/>
      <c r="M48" s="15"/>
      <c r="N48" s="15"/>
      <c r="O48" s="15"/>
      <c r="P48" s="15"/>
    </row>
    <row r="49" spans="1:16" s="274" customFormat="1" ht="15.75" customHeight="1">
      <c r="A49" s="197"/>
      <c r="B49" s="197"/>
      <c r="C49"/>
      <c r="D49"/>
      <c r="E49"/>
      <c r="F49"/>
      <c r="G49"/>
      <c r="H49" s="942" t="s">
        <v>13</v>
      </c>
      <c r="I49" s="942"/>
      <c r="J49" s="942"/>
      <c r="M49" s="402"/>
      <c r="N49" s="402"/>
    </row>
    <row r="50" spans="1:16" s="274" customFormat="1" ht="12.75" customHeight="1">
      <c r="A50" s="197" t="s">
        <v>12</v>
      </c>
      <c r="B50"/>
      <c r="C50" s="399"/>
      <c r="D50" s="826" t="s">
        <v>13</v>
      </c>
      <c r="E50" s="826"/>
      <c r="F50" s="14"/>
      <c r="G50"/>
      <c r="H50" s="942" t="s">
        <v>14</v>
      </c>
      <c r="I50" s="942"/>
      <c r="J50" s="942"/>
      <c r="M50" s="402"/>
      <c r="N50" s="402"/>
    </row>
    <row r="51" spans="1:16" s="274" customFormat="1" ht="12.75" customHeight="1">
      <c r="A51" s="197"/>
      <c r="B51" s="197"/>
      <c r="C51" s="827" t="s">
        <v>898</v>
      </c>
      <c r="D51" s="827"/>
      <c r="E51" s="827"/>
      <c r="F51" s="827"/>
      <c r="G51"/>
      <c r="H51" s="942" t="s">
        <v>953</v>
      </c>
      <c r="I51" s="942"/>
      <c r="J51" s="942"/>
      <c r="M51" s="31"/>
      <c r="N51" s="31"/>
    </row>
    <row r="52" spans="1:16" s="274" customFormat="1" ht="13">
      <c r="A52"/>
      <c r="B52"/>
      <c r="C52"/>
      <c r="D52"/>
      <c r="E52"/>
      <c r="F52"/>
      <c r="G52"/>
      <c r="H52" s="972" t="s">
        <v>84</v>
      </c>
      <c r="I52" s="972"/>
      <c r="J52" s="972"/>
      <c r="M52" s="478"/>
      <c r="N52"/>
    </row>
    <row r="56" spans="1:16" s="338" customFormat="1">
      <c r="A56" s="973"/>
      <c r="B56" s="973"/>
      <c r="C56" s="973"/>
      <c r="D56" s="973"/>
      <c r="E56" s="973"/>
      <c r="F56" s="973"/>
      <c r="G56" s="973"/>
      <c r="H56" s="973"/>
      <c r="I56" s="973"/>
      <c r="J56" s="973"/>
      <c r="K56" s="15"/>
      <c r="L56" s="15"/>
      <c r="M56" s="15"/>
      <c r="N56" s="15"/>
      <c r="O56" s="15"/>
      <c r="P56" s="15"/>
    </row>
    <row r="58" spans="1:16" s="338" customFormat="1">
      <c r="A58" s="973"/>
      <c r="B58" s="973"/>
      <c r="C58" s="973"/>
      <c r="D58" s="973"/>
      <c r="E58" s="973"/>
      <c r="F58" s="973"/>
      <c r="G58" s="973"/>
      <c r="H58" s="973"/>
      <c r="I58" s="973"/>
      <c r="J58" s="973"/>
      <c r="K58" s="15"/>
      <c r="L58" s="15"/>
      <c r="M58" s="15"/>
      <c r="N58" s="15"/>
      <c r="O58" s="15"/>
      <c r="P58" s="15"/>
    </row>
  </sheetData>
  <mergeCells count="19">
    <mergeCell ref="H52:J52"/>
    <mergeCell ref="A56:J56"/>
    <mergeCell ref="A58:J58"/>
    <mergeCell ref="A9:A10"/>
    <mergeCell ref="B9:B10"/>
    <mergeCell ref="C9:F9"/>
    <mergeCell ref="G9:J9"/>
    <mergeCell ref="A47:H47"/>
    <mergeCell ref="H49:J49"/>
    <mergeCell ref="D50:E50"/>
    <mergeCell ref="H50:J50"/>
    <mergeCell ref="C51:F51"/>
    <mergeCell ref="H51:J51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58"/>
  <sheetViews>
    <sheetView topLeftCell="A28" zoomScale="85" zoomScaleNormal="85" zoomScaleSheetLayoutView="78" workbookViewId="0">
      <selection activeCell="O17" sqref="O17"/>
    </sheetView>
  </sheetViews>
  <sheetFormatPr defaultColWidth="9.1796875" defaultRowHeight="12.5"/>
  <cols>
    <col min="1" max="1" width="7.453125" style="15" customWidth="1"/>
    <col min="2" max="2" width="17.1796875" style="15" customWidth="1"/>
    <col min="3" max="3" width="11" style="15" customWidth="1"/>
    <col min="4" max="4" width="10" style="15" customWidth="1"/>
    <col min="5" max="5" width="13.1796875" style="15" customWidth="1"/>
    <col min="6" max="6" width="14.453125" style="15" customWidth="1"/>
    <col min="7" max="7" width="13.453125" style="15" customWidth="1"/>
    <col min="8" max="8" width="14.54296875" style="15" customWidth="1"/>
    <col min="9" max="9" width="16.54296875" style="15" customWidth="1"/>
    <col min="10" max="10" width="19.453125" style="15" customWidth="1"/>
    <col min="11" max="16384" width="9.1796875" style="15"/>
  </cols>
  <sheetData>
    <row r="1" spans="1:16" customFormat="1" ht="13">
      <c r="E1" s="863"/>
      <c r="F1" s="863"/>
      <c r="G1" s="863"/>
      <c r="H1" s="863"/>
      <c r="I1" s="863"/>
      <c r="J1" s="130" t="s">
        <v>428</v>
      </c>
    </row>
    <row r="2" spans="1:16" customFormat="1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</row>
    <row r="3" spans="1:16" customFormat="1" ht="20">
      <c r="A3" s="860" t="s">
        <v>743</v>
      </c>
      <c r="B3" s="860"/>
      <c r="C3" s="860"/>
      <c r="D3" s="860"/>
      <c r="E3" s="860"/>
      <c r="F3" s="860"/>
      <c r="G3" s="860"/>
      <c r="H3" s="860"/>
      <c r="I3" s="860"/>
      <c r="J3" s="860"/>
    </row>
    <row r="4" spans="1:16" customFormat="1" ht="14.25" customHeight="1"/>
    <row r="5" spans="1:16" ht="31.5" customHeight="1">
      <c r="A5" s="966" t="s">
        <v>807</v>
      </c>
      <c r="B5" s="966"/>
      <c r="C5" s="966"/>
      <c r="D5" s="966"/>
      <c r="E5" s="966"/>
      <c r="F5" s="966"/>
      <c r="G5" s="966"/>
      <c r="H5" s="966"/>
      <c r="I5" s="966"/>
      <c r="J5" s="966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 ht="13">
      <c r="A8" s="862" t="s">
        <v>899</v>
      </c>
      <c r="B8" s="862"/>
      <c r="C8" s="28"/>
      <c r="H8" s="947" t="s">
        <v>832</v>
      </c>
      <c r="I8" s="947"/>
      <c r="J8" s="947"/>
    </row>
    <row r="9" spans="1:16" ht="13">
      <c r="A9" s="856" t="s">
        <v>2</v>
      </c>
      <c r="B9" s="856" t="s">
        <v>3</v>
      </c>
      <c r="C9" s="831" t="s">
        <v>802</v>
      </c>
      <c r="D9" s="835"/>
      <c r="E9" s="835"/>
      <c r="F9" s="832"/>
      <c r="G9" s="831" t="s">
        <v>103</v>
      </c>
      <c r="H9" s="835"/>
      <c r="I9" s="835"/>
      <c r="J9" s="832"/>
      <c r="O9" s="18"/>
      <c r="P9" s="20"/>
    </row>
    <row r="10" spans="1:16" ht="53.25" customHeight="1">
      <c r="A10" s="856"/>
      <c r="B10" s="856"/>
      <c r="C10" s="5" t="s">
        <v>181</v>
      </c>
      <c r="D10" s="5" t="s">
        <v>16</v>
      </c>
      <c r="E10" s="244" t="s">
        <v>362</v>
      </c>
      <c r="F10" s="7" t="s">
        <v>198</v>
      </c>
      <c r="G10" s="5" t="s">
        <v>181</v>
      </c>
      <c r="H10" s="24" t="s">
        <v>17</v>
      </c>
      <c r="I10" s="99" t="s">
        <v>713</v>
      </c>
      <c r="J10" s="5" t="s">
        <v>714</v>
      </c>
    </row>
    <row r="11" spans="1:16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6">
        <v>8</v>
      </c>
      <c r="I11" s="5">
        <v>9</v>
      </c>
      <c r="J11" s="5">
        <v>10</v>
      </c>
    </row>
    <row r="12" spans="1:16" s="346" customFormat="1">
      <c r="A12" s="342" t="s">
        <v>257</v>
      </c>
      <c r="B12" s="343" t="s">
        <v>901</v>
      </c>
      <c r="C12" s="258" t="s">
        <v>7</v>
      </c>
      <c r="D12" s="258" t="s">
        <v>7</v>
      </c>
      <c r="E12" s="258" t="s">
        <v>7</v>
      </c>
      <c r="F12" s="258" t="s">
        <v>7</v>
      </c>
      <c r="G12" s="258" t="s">
        <v>7</v>
      </c>
      <c r="H12" s="258" t="s">
        <v>7</v>
      </c>
      <c r="I12" s="258" t="s">
        <v>7</v>
      </c>
      <c r="J12" s="258" t="s">
        <v>7</v>
      </c>
    </row>
    <row r="13" spans="1:16" s="346" customFormat="1">
      <c r="A13" s="342" t="s">
        <v>258</v>
      </c>
      <c r="B13" s="343" t="s">
        <v>902</v>
      </c>
      <c r="C13" s="258" t="s">
        <v>7</v>
      </c>
      <c r="D13" s="258" t="s">
        <v>7</v>
      </c>
      <c r="E13" s="258" t="s">
        <v>7</v>
      </c>
      <c r="F13" s="258" t="s">
        <v>7</v>
      </c>
      <c r="G13" s="258" t="s">
        <v>7</v>
      </c>
      <c r="H13" s="258" t="s">
        <v>7</v>
      </c>
      <c r="I13" s="258" t="s">
        <v>7</v>
      </c>
      <c r="J13" s="258" t="s">
        <v>7</v>
      </c>
    </row>
    <row r="14" spans="1:16" s="346" customFormat="1">
      <c r="A14" s="342" t="s">
        <v>259</v>
      </c>
      <c r="B14" s="343" t="s">
        <v>903</v>
      </c>
      <c r="C14" s="258" t="s">
        <v>7</v>
      </c>
      <c r="D14" s="258" t="s">
        <v>7</v>
      </c>
      <c r="E14" s="258" t="s">
        <v>7</v>
      </c>
      <c r="F14" s="258" t="s">
        <v>7</v>
      </c>
      <c r="G14" s="258" t="s">
        <v>7</v>
      </c>
      <c r="H14" s="258" t="s">
        <v>7</v>
      </c>
      <c r="I14" s="258" t="s">
        <v>7</v>
      </c>
      <c r="J14" s="258" t="s">
        <v>7</v>
      </c>
    </row>
    <row r="15" spans="1:16" s="346" customFormat="1">
      <c r="A15" s="342" t="s">
        <v>260</v>
      </c>
      <c r="B15" s="343" t="s">
        <v>904</v>
      </c>
      <c r="C15" s="258" t="s">
        <v>7</v>
      </c>
      <c r="D15" s="258" t="s">
        <v>7</v>
      </c>
      <c r="E15" s="258" t="s">
        <v>7</v>
      </c>
      <c r="F15" s="258" t="s">
        <v>7</v>
      </c>
      <c r="G15" s="258" t="s">
        <v>7</v>
      </c>
      <c r="H15" s="258" t="s">
        <v>7</v>
      </c>
      <c r="I15" s="258" t="s">
        <v>7</v>
      </c>
      <c r="J15" s="258" t="s">
        <v>7</v>
      </c>
    </row>
    <row r="16" spans="1:16" s="346" customFormat="1">
      <c r="A16" s="342" t="s">
        <v>261</v>
      </c>
      <c r="B16" s="343" t="s">
        <v>905</v>
      </c>
      <c r="C16" s="258" t="s">
        <v>7</v>
      </c>
      <c r="D16" s="258" t="s">
        <v>7</v>
      </c>
      <c r="E16" s="258" t="s">
        <v>7</v>
      </c>
      <c r="F16" s="258" t="s">
        <v>7</v>
      </c>
      <c r="G16" s="258" t="s">
        <v>7</v>
      </c>
      <c r="H16" s="258" t="s">
        <v>7</v>
      </c>
      <c r="I16" s="258" t="s">
        <v>7</v>
      </c>
      <c r="J16" s="258" t="s">
        <v>7</v>
      </c>
    </row>
    <row r="17" spans="1:10" s="346" customFormat="1">
      <c r="A17" s="342" t="s">
        <v>262</v>
      </c>
      <c r="B17" s="343" t="s">
        <v>906</v>
      </c>
      <c r="C17" s="258" t="s">
        <v>7</v>
      </c>
      <c r="D17" s="258" t="s">
        <v>7</v>
      </c>
      <c r="E17" s="258" t="s">
        <v>7</v>
      </c>
      <c r="F17" s="258" t="s">
        <v>7</v>
      </c>
      <c r="G17" s="258" t="s">
        <v>7</v>
      </c>
      <c r="H17" s="258" t="s">
        <v>7</v>
      </c>
      <c r="I17" s="258" t="s">
        <v>7</v>
      </c>
      <c r="J17" s="258" t="s">
        <v>7</v>
      </c>
    </row>
    <row r="18" spans="1:10" s="346" customFormat="1">
      <c r="A18" s="342" t="s">
        <v>263</v>
      </c>
      <c r="B18" s="343" t="s">
        <v>907</v>
      </c>
      <c r="C18" s="258" t="s">
        <v>7</v>
      </c>
      <c r="D18" s="258" t="s">
        <v>7</v>
      </c>
      <c r="E18" s="258" t="s">
        <v>7</v>
      </c>
      <c r="F18" s="258" t="s">
        <v>7</v>
      </c>
      <c r="G18" s="258" t="s">
        <v>7</v>
      </c>
      <c r="H18" s="258" t="s">
        <v>7</v>
      </c>
      <c r="I18" s="258" t="s">
        <v>7</v>
      </c>
      <c r="J18" s="258" t="s">
        <v>7</v>
      </c>
    </row>
    <row r="19" spans="1:10" s="346" customFormat="1">
      <c r="A19" s="342" t="s">
        <v>264</v>
      </c>
      <c r="B19" s="343" t="s">
        <v>908</v>
      </c>
      <c r="C19" s="258" t="s">
        <v>7</v>
      </c>
      <c r="D19" s="258" t="s">
        <v>7</v>
      </c>
      <c r="E19" s="258" t="s">
        <v>7</v>
      </c>
      <c r="F19" s="258" t="s">
        <v>7</v>
      </c>
      <c r="G19" s="258" t="s">
        <v>7</v>
      </c>
      <c r="H19" s="258" t="s">
        <v>7</v>
      </c>
      <c r="I19" s="258" t="s">
        <v>7</v>
      </c>
      <c r="J19" s="258" t="s">
        <v>7</v>
      </c>
    </row>
    <row r="20" spans="1:10" s="346" customFormat="1">
      <c r="A20" s="342" t="s">
        <v>283</v>
      </c>
      <c r="B20" s="343" t="s">
        <v>909</v>
      </c>
      <c r="C20" s="258" t="s">
        <v>7</v>
      </c>
      <c r="D20" s="258" t="s">
        <v>7</v>
      </c>
      <c r="E20" s="258" t="s">
        <v>7</v>
      </c>
      <c r="F20" s="258" t="s">
        <v>7</v>
      </c>
      <c r="G20" s="258" t="s">
        <v>7</v>
      </c>
      <c r="H20" s="258" t="s">
        <v>7</v>
      </c>
      <c r="I20" s="258" t="s">
        <v>7</v>
      </c>
      <c r="J20" s="258" t="s">
        <v>7</v>
      </c>
    </row>
    <row r="21" spans="1:10" s="346" customFormat="1">
      <c r="A21" s="342" t="s">
        <v>284</v>
      </c>
      <c r="B21" s="343" t="s">
        <v>910</v>
      </c>
      <c r="C21" s="258" t="s">
        <v>7</v>
      </c>
      <c r="D21" s="258" t="s">
        <v>7</v>
      </c>
      <c r="E21" s="258" t="s">
        <v>7</v>
      </c>
      <c r="F21" s="258" t="s">
        <v>7</v>
      </c>
      <c r="G21" s="258" t="s">
        <v>7</v>
      </c>
      <c r="H21" s="258" t="s">
        <v>7</v>
      </c>
      <c r="I21" s="258" t="s">
        <v>7</v>
      </c>
      <c r="J21" s="258" t="s">
        <v>7</v>
      </c>
    </row>
    <row r="22" spans="1:10" s="346" customFormat="1">
      <c r="A22" s="342" t="s">
        <v>285</v>
      </c>
      <c r="B22" s="343" t="s">
        <v>911</v>
      </c>
      <c r="C22" s="258" t="s">
        <v>7</v>
      </c>
      <c r="D22" s="258" t="s">
        <v>7</v>
      </c>
      <c r="E22" s="258" t="s">
        <v>7</v>
      </c>
      <c r="F22" s="258" t="s">
        <v>7</v>
      </c>
      <c r="G22" s="258" t="s">
        <v>7</v>
      </c>
      <c r="H22" s="258" t="s">
        <v>7</v>
      </c>
      <c r="I22" s="258" t="s">
        <v>7</v>
      </c>
      <c r="J22" s="258" t="s">
        <v>7</v>
      </c>
    </row>
    <row r="23" spans="1:10" s="346" customFormat="1">
      <c r="A23" s="342" t="s">
        <v>313</v>
      </c>
      <c r="B23" s="343" t="s">
        <v>912</v>
      </c>
      <c r="C23" s="258" t="s">
        <v>7</v>
      </c>
      <c r="D23" s="258" t="s">
        <v>7</v>
      </c>
      <c r="E23" s="258" t="s">
        <v>7</v>
      </c>
      <c r="F23" s="258" t="s">
        <v>7</v>
      </c>
      <c r="G23" s="258" t="s">
        <v>7</v>
      </c>
      <c r="H23" s="258" t="s">
        <v>7</v>
      </c>
      <c r="I23" s="258" t="s">
        <v>7</v>
      </c>
      <c r="J23" s="258" t="s">
        <v>7</v>
      </c>
    </row>
    <row r="24" spans="1:10" s="346" customFormat="1">
      <c r="A24" s="342" t="s">
        <v>314</v>
      </c>
      <c r="B24" s="343" t="s">
        <v>913</v>
      </c>
      <c r="C24" s="258" t="s">
        <v>7</v>
      </c>
      <c r="D24" s="258" t="s">
        <v>7</v>
      </c>
      <c r="E24" s="258" t="s">
        <v>7</v>
      </c>
      <c r="F24" s="258" t="s">
        <v>7</v>
      </c>
      <c r="G24" s="258" t="s">
        <v>7</v>
      </c>
      <c r="H24" s="258" t="s">
        <v>7</v>
      </c>
      <c r="I24" s="258" t="s">
        <v>7</v>
      </c>
      <c r="J24" s="258" t="s">
        <v>7</v>
      </c>
    </row>
    <row r="25" spans="1:10" s="346" customFormat="1">
      <c r="A25" s="342" t="s">
        <v>315</v>
      </c>
      <c r="B25" s="343" t="s">
        <v>914</v>
      </c>
      <c r="C25" s="258" t="s">
        <v>7</v>
      </c>
      <c r="D25" s="258" t="s">
        <v>7</v>
      </c>
      <c r="E25" s="258" t="s">
        <v>7</v>
      </c>
      <c r="F25" s="258" t="s">
        <v>7</v>
      </c>
      <c r="G25" s="258" t="s">
        <v>7</v>
      </c>
      <c r="H25" s="258" t="s">
        <v>7</v>
      </c>
      <c r="I25" s="258" t="s">
        <v>7</v>
      </c>
      <c r="J25" s="258" t="s">
        <v>7</v>
      </c>
    </row>
    <row r="26" spans="1:10" s="346" customFormat="1">
      <c r="A26" s="342" t="s">
        <v>316</v>
      </c>
      <c r="B26" s="343" t="s">
        <v>915</v>
      </c>
      <c r="C26" s="258" t="s">
        <v>7</v>
      </c>
      <c r="D26" s="258" t="s">
        <v>7</v>
      </c>
      <c r="E26" s="258" t="s">
        <v>7</v>
      </c>
      <c r="F26" s="258" t="s">
        <v>7</v>
      </c>
      <c r="G26" s="258" t="s">
        <v>7</v>
      </c>
      <c r="H26" s="258" t="s">
        <v>7</v>
      </c>
      <c r="I26" s="258" t="s">
        <v>7</v>
      </c>
      <c r="J26" s="258" t="s">
        <v>7</v>
      </c>
    </row>
    <row r="27" spans="1:10" s="346" customFormat="1">
      <c r="A27" s="342" t="s">
        <v>916</v>
      </c>
      <c r="B27" s="343" t="s">
        <v>917</v>
      </c>
      <c r="C27" s="258" t="s">
        <v>7</v>
      </c>
      <c r="D27" s="258" t="s">
        <v>7</v>
      </c>
      <c r="E27" s="258" t="s">
        <v>7</v>
      </c>
      <c r="F27" s="258" t="s">
        <v>7</v>
      </c>
      <c r="G27" s="258" t="s">
        <v>7</v>
      </c>
      <c r="H27" s="258" t="s">
        <v>7</v>
      </c>
      <c r="I27" s="258" t="s">
        <v>7</v>
      </c>
      <c r="J27" s="258" t="s">
        <v>7</v>
      </c>
    </row>
    <row r="28" spans="1:10" s="346" customFormat="1">
      <c r="A28" s="342" t="s">
        <v>918</v>
      </c>
      <c r="B28" s="343" t="s">
        <v>919</v>
      </c>
      <c r="C28" s="258" t="s">
        <v>7</v>
      </c>
      <c r="D28" s="258" t="s">
        <v>7</v>
      </c>
      <c r="E28" s="258" t="s">
        <v>7</v>
      </c>
      <c r="F28" s="258" t="s">
        <v>7</v>
      </c>
      <c r="G28" s="258" t="s">
        <v>7</v>
      </c>
      <c r="H28" s="258" t="s">
        <v>7</v>
      </c>
      <c r="I28" s="258" t="s">
        <v>7</v>
      </c>
      <c r="J28" s="258" t="s">
        <v>7</v>
      </c>
    </row>
    <row r="29" spans="1:10" s="346" customFormat="1">
      <c r="A29" s="342" t="s">
        <v>920</v>
      </c>
      <c r="B29" s="343" t="s">
        <v>921</v>
      </c>
      <c r="C29" s="258" t="s">
        <v>7</v>
      </c>
      <c r="D29" s="258" t="s">
        <v>7</v>
      </c>
      <c r="E29" s="258" t="s">
        <v>7</v>
      </c>
      <c r="F29" s="258" t="s">
        <v>7</v>
      </c>
      <c r="G29" s="258" t="s">
        <v>7</v>
      </c>
      <c r="H29" s="258" t="s">
        <v>7</v>
      </c>
      <c r="I29" s="258" t="s">
        <v>7</v>
      </c>
      <c r="J29" s="258" t="s">
        <v>7</v>
      </c>
    </row>
    <row r="30" spans="1:10" s="346" customFormat="1">
      <c r="A30" s="342" t="s">
        <v>922</v>
      </c>
      <c r="B30" s="343" t="s">
        <v>923</v>
      </c>
      <c r="C30" s="258" t="s">
        <v>7</v>
      </c>
      <c r="D30" s="258" t="s">
        <v>7</v>
      </c>
      <c r="E30" s="258" t="s">
        <v>7</v>
      </c>
      <c r="F30" s="258" t="s">
        <v>7</v>
      </c>
      <c r="G30" s="258" t="s">
        <v>7</v>
      </c>
      <c r="H30" s="258" t="s">
        <v>7</v>
      </c>
      <c r="I30" s="258" t="s">
        <v>7</v>
      </c>
      <c r="J30" s="258" t="s">
        <v>7</v>
      </c>
    </row>
    <row r="31" spans="1:10" s="346" customFormat="1">
      <c r="A31" s="342" t="s">
        <v>924</v>
      </c>
      <c r="B31" s="343" t="s">
        <v>925</v>
      </c>
      <c r="C31" s="258" t="s">
        <v>7</v>
      </c>
      <c r="D31" s="258" t="s">
        <v>7</v>
      </c>
      <c r="E31" s="258" t="s">
        <v>7</v>
      </c>
      <c r="F31" s="258" t="s">
        <v>7</v>
      </c>
      <c r="G31" s="258" t="s">
        <v>7</v>
      </c>
      <c r="H31" s="258" t="s">
        <v>7</v>
      </c>
      <c r="I31" s="258" t="s">
        <v>7</v>
      </c>
      <c r="J31" s="258" t="s">
        <v>7</v>
      </c>
    </row>
    <row r="32" spans="1:10" s="346" customFormat="1">
      <c r="A32" s="342" t="s">
        <v>926</v>
      </c>
      <c r="B32" s="343" t="s">
        <v>927</v>
      </c>
      <c r="C32" s="258" t="s">
        <v>7</v>
      </c>
      <c r="D32" s="258" t="s">
        <v>7</v>
      </c>
      <c r="E32" s="258" t="s">
        <v>7</v>
      </c>
      <c r="F32" s="258" t="s">
        <v>7</v>
      </c>
      <c r="G32" s="258" t="s">
        <v>7</v>
      </c>
      <c r="H32" s="258" t="s">
        <v>7</v>
      </c>
      <c r="I32" s="258" t="s">
        <v>7</v>
      </c>
      <c r="J32" s="258" t="s">
        <v>7</v>
      </c>
    </row>
    <row r="33" spans="1:10" s="346" customFormat="1">
      <c r="A33" s="342" t="s">
        <v>928</v>
      </c>
      <c r="B33" s="343" t="s">
        <v>929</v>
      </c>
      <c r="C33" s="258" t="s">
        <v>7</v>
      </c>
      <c r="D33" s="258" t="s">
        <v>7</v>
      </c>
      <c r="E33" s="258" t="s">
        <v>7</v>
      </c>
      <c r="F33" s="258" t="s">
        <v>7</v>
      </c>
      <c r="G33" s="258" t="s">
        <v>7</v>
      </c>
      <c r="H33" s="258" t="s">
        <v>7</v>
      </c>
      <c r="I33" s="258" t="s">
        <v>7</v>
      </c>
      <c r="J33" s="258" t="s">
        <v>7</v>
      </c>
    </row>
    <row r="34" spans="1:10" s="346" customFormat="1">
      <c r="A34" s="342" t="s">
        <v>930</v>
      </c>
      <c r="B34" s="343" t="s">
        <v>931</v>
      </c>
      <c r="C34" s="258" t="s">
        <v>7</v>
      </c>
      <c r="D34" s="258" t="s">
        <v>7</v>
      </c>
      <c r="E34" s="258" t="s">
        <v>7</v>
      </c>
      <c r="F34" s="258" t="s">
        <v>7</v>
      </c>
      <c r="G34" s="258" t="s">
        <v>7</v>
      </c>
      <c r="H34" s="258" t="s">
        <v>7</v>
      </c>
      <c r="I34" s="258" t="s">
        <v>7</v>
      </c>
      <c r="J34" s="258" t="s">
        <v>7</v>
      </c>
    </row>
    <row r="35" spans="1:10" s="346" customFormat="1">
      <c r="A35" s="342" t="s">
        <v>932</v>
      </c>
      <c r="B35" s="343" t="s">
        <v>933</v>
      </c>
      <c r="C35" s="258" t="s">
        <v>7</v>
      </c>
      <c r="D35" s="258" t="s">
        <v>7</v>
      </c>
      <c r="E35" s="258" t="s">
        <v>7</v>
      </c>
      <c r="F35" s="258" t="s">
        <v>7</v>
      </c>
      <c r="G35" s="258" t="s">
        <v>7</v>
      </c>
      <c r="H35" s="258" t="s">
        <v>7</v>
      </c>
      <c r="I35" s="258" t="s">
        <v>7</v>
      </c>
      <c r="J35" s="258" t="s">
        <v>7</v>
      </c>
    </row>
    <row r="36" spans="1:10" s="346" customFormat="1">
      <c r="A36" s="342" t="s">
        <v>934</v>
      </c>
      <c r="B36" s="343" t="s">
        <v>935</v>
      </c>
      <c r="C36" s="258" t="s">
        <v>7</v>
      </c>
      <c r="D36" s="258" t="s">
        <v>7</v>
      </c>
      <c r="E36" s="258" t="s">
        <v>7</v>
      </c>
      <c r="F36" s="258" t="s">
        <v>7</v>
      </c>
      <c r="G36" s="258" t="s">
        <v>7</v>
      </c>
      <c r="H36" s="258" t="s">
        <v>7</v>
      </c>
      <c r="I36" s="258" t="s">
        <v>7</v>
      </c>
      <c r="J36" s="258" t="s">
        <v>7</v>
      </c>
    </row>
    <row r="37" spans="1:10" s="346" customFormat="1">
      <c r="A37" s="342" t="s">
        <v>936</v>
      </c>
      <c r="B37" s="343" t="s">
        <v>937</v>
      </c>
      <c r="C37" s="258" t="s">
        <v>7</v>
      </c>
      <c r="D37" s="258" t="s">
        <v>7</v>
      </c>
      <c r="E37" s="258" t="s">
        <v>7</v>
      </c>
      <c r="F37" s="258" t="s">
        <v>7</v>
      </c>
      <c r="G37" s="258" t="s">
        <v>7</v>
      </c>
      <c r="H37" s="258" t="s">
        <v>7</v>
      </c>
      <c r="I37" s="258" t="s">
        <v>7</v>
      </c>
      <c r="J37" s="258" t="s">
        <v>7</v>
      </c>
    </row>
    <row r="38" spans="1:10" s="346" customFormat="1">
      <c r="A38" s="342" t="s">
        <v>938</v>
      </c>
      <c r="B38" s="343" t="s">
        <v>939</v>
      </c>
      <c r="C38" s="258" t="s">
        <v>7</v>
      </c>
      <c r="D38" s="258" t="s">
        <v>7</v>
      </c>
      <c r="E38" s="258" t="s">
        <v>7</v>
      </c>
      <c r="F38" s="258" t="s">
        <v>7</v>
      </c>
      <c r="G38" s="258" t="s">
        <v>7</v>
      </c>
      <c r="H38" s="258" t="s">
        <v>7</v>
      </c>
      <c r="I38" s="258" t="s">
        <v>7</v>
      </c>
      <c r="J38" s="258" t="s">
        <v>7</v>
      </c>
    </row>
    <row r="39" spans="1:10" s="346" customFormat="1">
      <c r="A39" s="342" t="s">
        <v>940</v>
      </c>
      <c r="B39" s="345" t="s">
        <v>941</v>
      </c>
      <c r="C39" s="258" t="s">
        <v>7</v>
      </c>
      <c r="D39" s="258" t="s">
        <v>7</v>
      </c>
      <c r="E39" s="258" t="s">
        <v>7</v>
      </c>
      <c r="F39" s="258" t="s">
        <v>7</v>
      </c>
      <c r="G39" s="258" t="s">
        <v>7</v>
      </c>
      <c r="H39" s="258" t="s">
        <v>7</v>
      </c>
      <c r="I39" s="258" t="s">
        <v>7</v>
      </c>
      <c r="J39" s="258" t="s">
        <v>7</v>
      </c>
    </row>
    <row r="40" spans="1:10" s="346" customFormat="1">
      <c r="A40" s="342" t="s">
        <v>942</v>
      </c>
      <c r="B40" s="345" t="s">
        <v>943</v>
      </c>
      <c r="C40" s="258" t="s">
        <v>7</v>
      </c>
      <c r="D40" s="258" t="s">
        <v>7</v>
      </c>
      <c r="E40" s="258" t="s">
        <v>7</v>
      </c>
      <c r="F40" s="258" t="s">
        <v>7</v>
      </c>
      <c r="G40" s="258" t="s">
        <v>7</v>
      </c>
      <c r="H40" s="258" t="s">
        <v>7</v>
      </c>
      <c r="I40" s="258" t="s">
        <v>7</v>
      </c>
      <c r="J40" s="258" t="s">
        <v>7</v>
      </c>
    </row>
    <row r="41" spans="1:10" s="346" customFormat="1">
      <c r="A41" s="342" t="s">
        <v>944</v>
      </c>
      <c r="B41" s="345" t="s">
        <v>945</v>
      </c>
      <c r="C41" s="258" t="s">
        <v>7</v>
      </c>
      <c r="D41" s="258" t="s">
        <v>7</v>
      </c>
      <c r="E41" s="258" t="s">
        <v>7</v>
      </c>
      <c r="F41" s="258" t="s">
        <v>7</v>
      </c>
      <c r="G41" s="258" t="s">
        <v>7</v>
      </c>
      <c r="H41" s="258" t="s">
        <v>7</v>
      </c>
      <c r="I41" s="258" t="s">
        <v>7</v>
      </c>
      <c r="J41" s="258" t="s">
        <v>7</v>
      </c>
    </row>
    <row r="42" spans="1:10" s="346" customFormat="1">
      <c r="A42" s="342" t="s">
        <v>946</v>
      </c>
      <c r="B42" s="345" t="s">
        <v>947</v>
      </c>
      <c r="C42" s="258" t="s">
        <v>7</v>
      </c>
      <c r="D42" s="258" t="s">
        <v>7</v>
      </c>
      <c r="E42" s="258" t="s">
        <v>7</v>
      </c>
      <c r="F42" s="258" t="s">
        <v>7</v>
      </c>
      <c r="G42" s="258" t="s">
        <v>7</v>
      </c>
      <c r="H42" s="258" t="s">
        <v>7</v>
      </c>
      <c r="I42" s="258" t="s">
        <v>7</v>
      </c>
      <c r="J42" s="258" t="s">
        <v>7</v>
      </c>
    </row>
    <row r="43" spans="1:10" s="346" customFormat="1" ht="25">
      <c r="A43" s="342" t="s">
        <v>948</v>
      </c>
      <c r="B43" s="345" t="s">
        <v>949</v>
      </c>
      <c r="C43" s="258" t="s">
        <v>7</v>
      </c>
      <c r="D43" s="258" t="s">
        <v>7</v>
      </c>
      <c r="E43" s="258" t="s">
        <v>7</v>
      </c>
      <c r="F43" s="258" t="s">
        <v>7</v>
      </c>
      <c r="G43" s="258" t="s">
        <v>7</v>
      </c>
      <c r="H43" s="258" t="s">
        <v>7</v>
      </c>
      <c r="I43" s="258" t="s">
        <v>7</v>
      </c>
      <c r="J43" s="258" t="s">
        <v>7</v>
      </c>
    </row>
    <row r="44" spans="1:10" s="346" customFormat="1">
      <c r="A44" s="342" t="s">
        <v>950</v>
      </c>
      <c r="B44" s="345" t="s">
        <v>951</v>
      </c>
      <c r="C44" s="258" t="s">
        <v>7</v>
      </c>
      <c r="D44" s="258" t="s">
        <v>7</v>
      </c>
      <c r="E44" s="258" t="s">
        <v>7</v>
      </c>
      <c r="F44" s="258" t="s">
        <v>7</v>
      </c>
      <c r="G44" s="258" t="s">
        <v>7</v>
      </c>
      <c r="H44" s="258" t="s">
        <v>7</v>
      </c>
      <c r="I44" s="258" t="s">
        <v>7</v>
      </c>
      <c r="J44" s="258" t="s">
        <v>7</v>
      </c>
    </row>
    <row r="45" spans="1:10" ht="13">
      <c r="A45" s="3" t="s">
        <v>18</v>
      </c>
      <c r="B45" s="26"/>
      <c r="C45" s="258" t="s">
        <v>7</v>
      </c>
      <c r="D45" s="258" t="s">
        <v>7</v>
      </c>
      <c r="E45" s="258" t="s">
        <v>7</v>
      </c>
      <c r="F45" s="258" t="s">
        <v>7</v>
      </c>
      <c r="G45" s="258" t="s">
        <v>7</v>
      </c>
      <c r="H45" s="258" t="s">
        <v>7</v>
      </c>
      <c r="I45" s="258" t="s">
        <v>7</v>
      </c>
      <c r="J45" s="258" t="s">
        <v>7</v>
      </c>
    </row>
    <row r="46" spans="1:10" ht="13">
      <c r="A46" s="11"/>
      <c r="B46" s="27"/>
      <c r="C46" s="27"/>
      <c r="D46" s="20"/>
      <c r="E46" s="20"/>
      <c r="F46" s="20"/>
      <c r="G46" s="20"/>
      <c r="H46" s="20"/>
      <c r="I46" s="20"/>
      <c r="J46" s="20"/>
    </row>
    <row r="47" spans="1:10">
      <c r="A47" s="971" t="s">
        <v>715</v>
      </c>
      <c r="B47" s="971"/>
      <c r="C47" s="971"/>
      <c r="D47" s="971"/>
      <c r="E47" s="971"/>
      <c r="F47" s="971"/>
      <c r="G47" s="971"/>
      <c r="H47" s="971"/>
      <c r="I47" s="20"/>
      <c r="J47" s="20"/>
    </row>
    <row r="48" spans="1:10" ht="13">
      <c r="A48" s="11"/>
      <c r="B48" s="27"/>
      <c r="C48" s="27"/>
      <c r="D48" s="20"/>
      <c r="E48" s="20"/>
      <c r="F48" s="20"/>
      <c r="G48" s="20"/>
      <c r="H48" s="20"/>
      <c r="I48" s="20"/>
      <c r="J48" s="20"/>
    </row>
    <row r="49" spans="1:14" s="274" customFormat="1" ht="15.75" customHeight="1">
      <c r="A49" s="197"/>
      <c r="B49" s="197"/>
      <c r="C49"/>
      <c r="D49"/>
      <c r="E49"/>
      <c r="F49"/>
      <c r="G49"/>
      <c r="H49" s="942" t="s">
        <v>13</v>
      </c>
      <c r="I49" s="942"/>
      <c r="J49" s="942"/>
      <c r="M49" s="402"/>
      <c r="N49" s="402"/>
    </row>
    <row r="50" spans="1:14" s="274" customFormat="1" ht="12.75" customHeight="1">
      <c r="A50" s="197" t="s">
        <v>12</v>
      </c>
      <c r="B50"/>
      <c r="C50" s="399"/>
      <c r="D50" s="826" t="s">
        <v>13</v>
      </c>
      <c r="E50" s="826"/>
      <c r="F50" s="14"/>
      <c r="G50"/>
      <c r="H50" s="942" t="s">
        <v>14</v>
      </c>
      <c r="I50" s="942"/>
      <c r="J50" s="942"/>
      <c r="M50" s="402"/>
      <c r="N50" s="402"/>
    </row>
    <row r="51" spans="1:14" s="274" customFormat="1" ht="12.75" customHeight="1">
      <c r="A51" s="197"/>
      <c r="B51" s="197"/>
      <c r="C51" s="827" t="s">
        <v>898</v>
      </c>
      <c r="D51" s="827"/>
      <c r="E51" s="827"/>
      <c r="F51" s="827"/>
      <c r="G51"/>
      <c r="H51" s="942" t="s">
        <v>953</v>
      </c>
      <c r="I51" s="942"/>
      <c r="J51" s="942"/>
      <c r="M51" s="31"/>
      <c r="N51" s="31"/>
    </row>
    <row r="52" spans="1:14" s="274" customFormat="1" ht="13">
      <c r="A52"/>
      <c r="B52"/>
      <c r="C52"/>
      <c r="D52"/>
      <c r="E52"/>
      <c r="F52"/>
      <c r="G52"/>
      <c r="H52" s="972" t="s">
        <v>84</v>
      </c>
      <c r="I52" s="972"/>
      <c r="J52" s="972"/>
      <c r="M52" s="478"/>
      <c r="N52"/>
    </row>
    <row r="56" spans="1:14">
      <c r="A56" s="973"/>
      <c r="B56" s="973"/>
      <c r="C56" s="973"/>
      <c r="D56" s="973"/>
      <c r="E56" s="973"/>
      <c r="F56" s="973"/>
      <c r="G56" s="973"/>
      <c r="H56" s="973"/>
      <c r="I56" s="973"/>
      <c r="J56" s="973"/>
    </row>
    <row r="58" spans="1:14">
      <c r="A58" s="973"/>
      <c r="B58" s="973"/>
      <c r="C58" s="973"/>
      <c r="D58" s="973"/>
      <c r="E58" s="973"/>
      <c r="F58" s="973"/>
      <c r="G58" s="973"/>
      <c r="H58" s="973"/>
      <c r="I58" s="973"/>
      <c r="J58" s="973"/>
    </row>
  </sheetData>
  <mergeCells count="19">
    <mergeCell ref="H52:J52"/>
    <mergeCell ref="A56:J56"/>
    <mergeCell ref="A58:J58"/>
    <mergeCell ref="A9:A10"/>
    <mergeCell ref="B9:B10"/>
    <mergeCell ref="C9:F9"/>
    <mergeCell ref="G9:J9"/>
    <mergeCell ref="A47:H47"/>
    <mergeCell ref="H49:J49"/>
    <mergeCell ref="D50:E50"/>
    <mergeCell ref="H50:J50"/>
    <mergeCell ref="C51:F51"/>
    <mergeCell ref="H51:J51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9"/>
  <sheetViews>
    <sheetView topLeftCell="A21" zoomScaleSheetLayoutView="120" workbookViewId="0">
      <selection activeCell="C41" sqref="C41"/>
    </sheetView>
  </sheetViews>
  <sheetFormatPr defaultRowHeight="12.5"/>
  <cols>
    <col min="1" max="1" width="8.54296875" customWidth="1"/>
    <col min="2" max="2" width="11.54296875" customWidth="1"/>
    <col min="3" max="3" width="114.54296875" customWidth="1"/>
  </cols>
  <sheetData>
    <row r="1" spans="1:7" ht="21.75" customHeight="1">
      <c r="A1" s="824" t="s">
        <v>550</v>
      </c>
      <c r="B1" s="824"/>
      <c r="C1" s="824"/>
      <c r="D1" s="824"/>
      <c r="E1" s="281"/>
      <c r="F1" s="281"/>
      <c r="G1" s="281"/>
    </row>
    <row r="2" spans="1:7" ht="13">
      <c r="A2" s="3" t="s">
        <v>74</v>
      </c>
      <c r="B2" s="3" t="s">
        <v>551</v>
      </c>
      <c r="C2" s="3" t="s">
        <v>552</v>
      </c>
    </row>
    <row r="3" spans="1:7">
      <c r="A3" s="8">
        <v>1</v>
      </c>
      <c r="B3" s="319" t="s">
        <v>553</v>
      </c>
      <c r="C3" s="319" t="s">
        <v>763</v>
      </c>
    </row>
    <row r="4" spans="1:7">
      <c r="A4" s="8">
        <v>2</v>
      </c>
      <c r="B4" s="319" t="s">
        <v>554</v>
      </c>
      <c r="C4" s="319" t="s">
        <v>764</v>
      </c>
    </row>
    <row r="5" spans="1:7">
      <c r="A5" s="8">
        <v>3</v>
      </c>
      <c r="B5" s="319" t="s">
        <v>555</v>
      </c>
      <c r="C5" s="319" t="s">
        <v>765</v>
      </c>
    </row>
    <row r="6" spans="1:7">
      <c r="A6" s="8">
        <v>4</v>
      </c>
      <c r="B6" s="319" t="s">
        <v>891</v>
      </c>
      <c r="C6" s="319" t="s">
        <v>892</v>
      </c>
    </row>
    <row r="7" spans="1:7">
      <c r="A7" s="8">
        <v>5</v>
      </c>
      <c r="B7" s="319" t="s">
        <v>556</v>
      </c>
      <c r="C7" s="319" t="s">
        <v>766</v>
      </c>
    </row>
    <row r="8" spans="1:7">
      <c r="A8" s="8">
        <v>6</v>
      </c>
      <c r="B8" s="319" t="s">
        <v>557</v>
      </c>
      <c r="C8" s="319" t="s">
        <v>767</v>
      </c>
    </row>
    <row r="9" spans="1:7">
      <c r="A9" s="8">
        <v>7</v>
      </c>
      <c r="B9" s="319" t="s">
        <v>558</v>
      </c>
      <c r="C9" s="319" t="s">
        <v>768</v>
      </c>
    </row>
    <row r="10" spans="1:7">
      <c r="A10" s="8">
        <v>8</v>
      </c>
      <c r="B10" s="319" t="s">
        <v>559</v>
      </c>
      <c r="C10" s="319" t="s">
        <v>769</v>
      </c>
    </row>
    <row r="11" spans="1:7">
      <c r="A11" s="8">
        <v>9</v>
      </c>
      <c r="B11" s="319" t="s">
        <v>560</v>
      </c>
      <c r="C11" s="319" t="s">
        <v>770</v>
      </c>
    </row>
    <row r="12" spans="1:7">
      <c r="A12" s="8">
        <v>10</v>
      </c>
      <c r="B12" s="319" t="s">
        <v>561</v>
      </c>
      <c r="C12" s="319" t="s">
        <v>771</v>
      </c>
    </row>
    <row r="13" spans="1:7">
      <c r="A13" s="8">
        <v>11</v>
      </c>
      <c r="B13" s="319" t="s">
        <v>681</v>
      </c>
      <c r="C13" s="319" t="s">
        <v>682</v>
      </c>
    </row>
    <row r="14" spans="1:7">
      <c r="A14" s="8">
        <v>12</v>
      </c>
      <c r="B14" s="319" t="s">
        <v>562</v>
      </c>
      <c r="C14" s="319" t="s">
        <v>772</v>
      </c>
    </row>
    <row r="15" spans="1:7">
      <c r="A15" s="8">
        <v>13</v>
      </c>
      <c r="B15" s="319" t="s">
        <v>563</v>
      </c>
      <c r="C15" s="319" t="s">
        <v>773</v>
      </c>
    </row>
    <row r="16" spans="1:7">
      <c r="A16" s="8">
        <v>14</v>
      </c>
      <c r="B16" s="319" t="s">
        <v>564</v>
      </c>
      <c r="C16" s="319" t="s">
        <v>774</v>
      </c>
    </row>
    <row r="17" spans="1:3">
      <c r="A17" s="8">
        <v>15</v>
      </c>
      <c r="B17" s="319" t="s">
        <v>565</v>
      </c>
      <c r="C17" s="319" t="s">
        <v>775</v>
      </c>
    </row>
    <row r="18" spans="1:3">
      <c r="A18" s="8">
        <v>16</v>
      </c>
      <c r="B18" s="319" t="s">
        <v>566</v>
      </c>
      <c r="C18" s="319" t="s">
        <v>776</v>
      </c>
    </row>
    <row r="19" spans="1:3">
      <c r="A19" s="8">
        <v>17</v>
      </c>
      <c r="B19" s="319" t="s">
        <v>567</v>
      </c>
      <c r="C19" s="319" t="s">
        <v>777</v>
      </c>
    </row>
    <row r="20" spans="1:3">
      <c r="A20" s="8">
        <v>18</v>
      </c>
      <c r="B20" s="319" t="s">
        <v>568</v>
      </c>
      <c r="C20" s="319" t="s">
        <v>778</v>
      </c>
    </row>
    <row r="21" spans="1:3">
      <c r="A21" s="8">
        <v>19</v>
      </c>
      <c r="B21" s="319" t="s">
        <v>569</v>
      </c>
      <c r="C21" s="319" t="s">
        <v>779</v>
      </c>
    </row>
    <row r="22" spans="1:3">
      <c r="A22" s="8">
        <v>20</v>
      </c>
      <c r="B22" s="319" t="s">
        <v>570</v>
      </c>
      <c r="C22" s="319" t="s">
        <v>780</v>
      </c>
    </row>
    <row r="23" spans="1:3">
      <c r="A23" s="8">
        <v>21</v>
      </c>
      <c r="B23" s="319" t="s">
        <v>571</v>
      </c>
      <c r="C23" s="319" t="s">
        <v>781</v>
      </c>
    </row>
    <row r="24" spans="1:3">
      <c r="A24" s="8">
        <v>22</v>
      </c>
      <c r="B24" s="319" t="s">
        <v>572</v>
      </c>
      <c r="C24" s="319" t="s">
        <v>782</v>
      </c>
    </row>
    <row r="25" spans="1:3">
      <c r="A25" s="8">
        <v>23</v>
      </c>
      <c r="B25" s="319" t="s">
        <v>573</v>
      </c>
      <c r="C25" s="319" t="s">
        <v>783</v>
      </c>
    </row>
    <row r="26" spans="1:3">
      <c r="A26" s="8">
        <v>24</v>
      </c>
      <c r="B26" s="319" t="s">
        <v>574</v>
      </c>
      <c r="C26" s="319" t="s">
        <v>784</v>
      </c>
    </row>
    <row r="27" spans="1:3">
      <c r="A27" s="8">
        <v>25</v>
      </c>
      <c r="B27" s="319" t="s">
        <v>575</v>
      </c>
      <c r="C27" s="319" t="s">
        <v>785</v>
      </c>
    </row>
    <row r="28" spans="1:3">
      <c r="A28" s="8">
        <v>26</v>
      </c>
      <c r="B28" s="319" t="s">
        <v>576</v>
      </c>
      <c r="C28" s="319" t="s">
        <v>786</v>
      </c>
    </row>
    <row r="29" spans="1:3">
      <c r="A29" s="8">
        <v>27</v>
      </c>
      <c r="B29" s="319" t="s">
        <v>577</v>
      </c>
      <c r="C29" s="319" t="s">
        <v>787</v>
      </c>
    </row>
    <row r="30" spans="1:3">
      <c r="A30" s="8">
        <v>28</v>
      </c>
      <c r="B30" s="319" t="s">
        <v>578</v>
      </c>
      <c r="C30" s="319" t="s">
        <v>579</v>
      </c>
    </row>
    <row r="31" spans="1:3">
      <c r="A31" s="8">
        <v>29</v>
      </c>
      <c r="B31" s="319" t="s">
        <v>580</v>
      </c>
      <c r="C31" s="319" t="s">
        <v>581</v>
      </c>
    </row>
    <row r="32" spans="1:3">
      <c r="A32" s="8">
        <v>30</v>
      </c>
      <c r="B32" s="319" t="s">
        <v>582</v>
      </c>
      <c r="C32" s="319" t="s">
        <v>583</v>
      </c>
    </row>
    <row r="33" spans="1:3">
      <c r="A33" s="8">
        <v>31</v>
      </c>
      <c r="B33" s="319" t="s">
        <v>680</v>
      </c>
      <c r="C33" s="319" t="s">
        <v>679</v>
      </c>
    </row>
    <row r="34" spans="1:3">
      <c r="A34" s="8">
        <v>32</v>
      </c>
      <c r="B34" s="319" t="s">
        <v>727</v>
      </c>
      <c r="C34" s="319" t="s">
        <v>728</v>
      </c>
    </row>
    <row r="35" spans="1:3">
      <c r="A35" s="8">
        <v>33</v>
      </c>
      <c r="B35" s="319" t="s">
        <v>584</v>
      </c>
      <c r="C35" s="319" t="s">
        <v>585</v>
      </c>
    </row>
    <row r="36" spans="1:3">
      <c r="A36" s="8">
        <v>34</v>
      </c>
      <c r="B36" s="319" t="s">
        <v>586</v>
      </c>
      <c r="C36" s="319" t="s">
        <v>585</v>
      </c>
    </row>
    <row r="37" spans="1:3">
      <c r="A37" s="8">
        <v>35</v>
      </c>
      <c r="B37" s="319" t="s">
        <v>587</v>
      </c>
      <c r="C37" s="319" t="s">
        <v>588</v>
      </c>
    </row>
    <row r="38" spans="1:3">
      <c r="A38" s="8">
        <v>36</v>
      </c>
      <c r="B38" s="319" t="s">
        <v>589</v>
      </c>
      <c r="C38" s="319" t="s">
        <v>590</v>
      </c>
    </row>
    <row r="39" spans="1:3">
      <c r="A39" s="8">
        <v>37</v>
      </c>
      <c r="B39" s="319" t="s">
        <v>591</v>
      </c>
      <c r="C39" s="319" t="s">
        <v>592</v>
      </c>
    </row>
    <row r="40" spans="1:3">
      <c r="A40" s="8">
        <v>38</v>
      </c>
      <c r="B40" s="319" t="s">
        <v>593</v>
      </c>
      <c r="C40" s="319" t="s">
        <v>594</v>
      </c>
    </row>
    <row r="41" spans="1:3">
      <c r="A41" s="8">
        <v>39</v>
      </c>
      <c r="B41" s="319" t="s">
        <v>595</v>
      </c>
      <c r="C41" s="319" t="s">
        <v>596</v>
      </c>
    </row>
    <row r="42" spans="1:3">
      <c r="A42" s="8">
        <v>40</v>
      </c>
      <c r="B42" s="319" t="s">
        <v>597</v>
      </c>
      <c r="C42" s="319" t="s">
        <v>598</v>
      </c>
    </row>
    <row r="43" spans="1:3">
      <c r="A43" s="8">
        <v>41</v>
      </c>
      <c r="B43" s="319" t="s">
        <v>599</v>
      </c>
      <c r="C43" s="319" t="s">
        <v>600</v>
      </c>
    </row>
    <row r="44" spans="1:3">
      <c r="A44" s="8">
        <v>42</v>
      </c>
      <c r="B44" s="319" t="s">
        <v>601</v>
      </c>
      <c r="C44" s="319" t="s">
        <v>788</v>
      </c>
    </row>
    <row r="45" spans="1:3">
      <c r="A45" s="8">
        <v>43</v>
      </c>
      <c r="B45" s="319" t="s">
        <v>602</v>
      </c>
      <c r="C45" s="319" t="s">
        <v>603</v>
      </c>
    </row>
    <row r="46" spans="1:3">
      <c r="A46" s="8">
        <v>44</v>
      </c>
      <c r="B46" s="319" t="s">
        <v>604</v>
      </c>
      <c r="C46" s="319" t="s">
        <v>605</v>
      </c>
    </row>
    <row r="47" spans="1:3">
      <c r="A47" s="8">
        <v>45</v>
      </c>
      <c r="B47" s="319" t="s">
        <v>606</v>
      </c>
      <c r="C47" s="319" t="s">
        <v>607</v>
      </c>
    </row>
    <row r="48" spans="1:3">
      <c r="A48" s="8">
        <v>46</v>
      </c>
      <c r="B48" s="319" t="s">
        <v>608</v>
      </c>
      <c r="C48" s="319" t="s">
        <v>609</v>
      </c>
    </row>
    <row r="49" spans="1:3">
      <c r="A49" s="8">
        <v>47</v>
      </c>
      <c r="B49" s="319" t="s">
        <v>610</v>
      </c>
      <c r="C49" s="319" t="s">
        <v>611</v>
      </c>
    </row>
    <row r="50" spans="1:3">
      <c r="A50" s="8">
        <v>48</v>
      </c>
      <c r="B50" s="319" t="s">
        <v>612</v>
      </c>
      <c r="C50" s="319" t="s">
        <v>789</v>
      </c>
    </row>
    <row r="51" spans="1:3">
      <c r="A51" s="8">
        <v>49</v>
      </c>
      <c r="B51" s="319" t="s">
        <v>613</v>
      </c>
      <c r="C51" s="319" t="s">
        <v>790</v>
      </c>
    </row>
    <row r="52" spans="1:3">
      <c r="A52" s="8">
        <v>50</v>
      </c>
      <c r="B52" s="319" t="s">
        <v>614</v>
      </c>
      <c r="C52" s="319" t="s">
        <v>615</v>
      </c>
    </row>
    <row r="53" spans="1:3">
      <c r="A53" s="8">
        <v>51</v>
      </c>
      <c r="B53" s="319" t="s">
        <v>616</v>
      </c>
      <c r="C53" s="319" t="s">
        <v>617</v>
      </c>
    </row>
    <row r="54" spans="1:3">
      <c r="A54" s="8">
        <v>52</v>
      </c>
      <c r="B54" s="319" t="s">
        <v>618</v>
      </c>
      <c r="C54" s="319" t="s">
        <v>730</v>
      </c>
    </row>
    <row r="55" spans="1:3">
      <c r="A55" s="8">
        <v>53</v>
      </c>
      <c r="B55" s="319" t="s">
        <v>619</v>
      </c>
      <c r="C55" s="319" t="s">
        <v>731</v>
      </c>
    </row>
    <row r="56" spans="1:3">
      <c r="A56" s="8">
        <v>54</v>
      </c>
      <c r="B56" s="319" t="s">
        <v>620</v>
      </c>
      <c r="C56" s="319" t="s">
        <v>732</v>
      </c>
    </row>
    <row r="57" spans="1:3">
      <c r="A57" s="8">
        <v>55</v>
      </c>
      <c r="B57" s="319" t="s">
        <v>621</v>
      </c>
      <c r="C57" s="319" t="s">
        <v>733</v>
      </c>
    </row>
    <row r="58" spans="1:3">
      <c r="A58" s="8">
        <v>56</v>
      </c>
      <c r="B58" s="319" t="s">
        <v>622</v>
      </c>
      <c r="C58" s="319" t="s">
        <v>734</v>
      </c>
    </row>
    <row r="59" spans="1:3">
      <c r="A59" s="8">
        <v>57</v>
      </c>
      <c r="B59" s="319" t="s">
        <v>623</v>
      </c>
      <c r="C59" s="319" t="s">
        <v>735</v>
      </c>
    </row>
    <row r="60" spans="1:3">
      <c r="A60" s="8">
        <v>58</v>
      </c>
      <c r="B60" s="319" t="s">
        <v>624</v>
      </c>
      <c r="C60" s="319" t="s">
        <v>736</v>
      </c>
    </row>
    <row r="61" spans="1:3">
      <c r="A61" s="8">
        <v>59</v>
      </c>
      <c r="B61" s="319" t="s">
        <v>625</v>
      </c>
      <c r="C61" s="319" t="s">
        <v>737</v>
      </c>
    </row>
    <row r="62" spans="1:3">
      <c r="A62" s="8">
        <v>60</v>
      </c>
      <c r="B62" s="319" t="s">
        <v>626</v>
      </c>
      <c r="C62" s="319" t="s">
        <v>738</v>
      </c>
    </row>
    <row r="63" spans="1:3">
      <c r="A63" s="8">
        <v>61</v>
      </c>
      <c r="B63" s="319" t="s">
        <v>699</v>
      </c>
      <c r="C63" s="319" t="s">
        <v>703</v>
      </c>
    </row>
    <row r="64" spans="1:3">
      <c r="A64" s="8">
        <v>62</v>
      </c>
      <c r="B64" s="319" t="s">
        <v>627</v>
      </c>
      <c r="C64" s="319" t="s">
        <v>739</v>
      </c>
    </row>
    <row r="65" spans="1:3">
      <c r="A65" s="8">
        <v>63</v>
      </c>
      <c r="B65" s="320" t="s">
        <v>704</v>
      </c>
      <c r="C65" s="319" t="s">
        <v>740</v>
      </c>
    </row>
    <row r="66" spans="1:3">
      <c r="A66" s="8">
        <v>64</v>
      </c>
      <c r="B66" s="319" t="s">
        <v>628</v>
      </c>
      <c r="C66" s="319" t="s">
        <v>741</v>
      </c>
    </row>
    <row r="67" spans="1:3">
      <c r="A67" s="8">
        <v>65</v>
      </c>
      <c r="B67" s="319" t="s">
        <v>629</v>
      </c>
      <c r="C67" s="319" t="s">
        <v>742</v>
      </c>
    </row>
    <row r="68" spans="1:3">
      <c r="A68" s="8">
        <v>66</v>
      </c>
      <c r="B68" s="321" t="s">
        <v>683</v>
      </c>
      <c r="C68" s="321" t="s">
        <v>791</v>
      </c>
    </row>
    <row r="69" spans="1:3">
      <c r="A69" s="8">
        <v>67</v>
      </c>
      <c r="B69" s="321" t="s">
        <v>684</v>
      </c>
      <c r="C69" s="321" t="s">
        <v>776</v>
      </c>
    </row>
  </sheetData>
  <mergeCells count="1">
    <mergeCell ref="A1:D1"/>
  </mergeCells>
  <hyperlinks>
    <hyperlink ref="B3:C3" location="'AT-1-Gen_Info '!A1" display="AT- 1" xr:uid="{00000000-0004-0000-0100-000000000000}"/>
    <hyperlink ref="B4:C4" location="'AT-2-S1 BUDGET'!A1" display="AT - 2" xr:uid="{00000000-0004-0000-0100-000001000000}"/>
    <hyperlink ref="B5:C5" location="AT_2A_fundflow!A1" display="AT - 2 A" xr:uid="{00000000-0004-0000-0100-000002000000}"/>
    <hyperlink ref="B6:C6" location="'AT-2B_DBT'!A1" display="AT - 2 B" xr:uid="{00000000-0004-0000-0100-000003000000}"/>
    <hyperlink ref="B7:C7" location="'AT-3'!A1" display="AT - 3" xr:uid="{00000000-0004-0000-0100-000004000000}"/>
    <hyperlink ref="B8:C8" location="'AT3A_cvrg(Insti)_PY'!A1" display="AT- 3 A" xr:uid="{00000000-0004-0000-0100-000005000000}"/>
    <hyperlink ref="B9:C9" location="'AT3B_cvrg(Insti)_UPY '!A1" display="AT- 3 B" xr:uid="{00000000-0004-0000-0100-000006000000}"/>
    <hyperlink ref="B10:C10" location="'AT3C_cvrg(Insti)_UPY '!A1" display="AT-3 C" xr:uid="{00000000-0004-0000-0100-000007000000}"/>
    <hyperlink ref="B11:C11" location="'AT-4B'!A1" display="AT - 4" xr:uid="{00000000-0004-0000-0100-000008000000}"/>
    <hyperlink ref="B12:C12" location="'enrolment vs availed_UPY'!A1" display="AT - 4 A" xr:uid="{00000000-0004-0000-0100-000009000000}"/>
    <hyperlink ref="B13:C13" location="'AT-4B'!A1" display="AT - 4 B" xr:uid="{00000000-0004-0000-0100-00000A000000}"/>
    <hyperlink ref="B14:C14" location="T5_PLAN_vs_PRFM!A1" display="AT - 5" xr:uid="{00000000-0004-0000-0100-00000B000000}"/>
    <hyperlink ref="B15:C15" location="'T5A_PLAN_vs_PRFM '!A1" display="AT - 5 A" xr:uid="{00000000-0004-0000-0100-00000C000000}"/>
    <hyperlink ref="B16:C16" location="'T5B_PLAN_vs_PRFM  (2)'!A1" display="AT - 5 B" xr:uid="{00000000-0004-0000-0100-00000D000000}"/>
    <hyperlink ref="B17:C17" location="'T5C_Drought_PLAN_vs_PRFM '!A1" display="AT - 5 C" xr:uid="{00000000-0004-0000-0100-00000E000000}"/>
    <hyperlink ref="B18:C18" location="'T5D_Drought_PLAN_vs_PRFM  '!A1" display="AT - 5 D" xr:uid="{00000000-0004-0000-0100-00000F000000}"/>
    <hyperlink ref="B19:C19" location="T6_FG_py_Utlsn!A1" display="AT - 6" xr:uid="{00000000-0004-0000-0100-000010000000}"/>
    <hyperlink ref="B20:C20" location="'T6A_FG_Upy_Utlsn '!A1" display="AT - 6 A" xr:uid="{00000000-0004-0000-0100-000011000000}"/>
    <hyperlink ref="B21:C21" location="T6B_Pay_FG_FCI_Pry!A1" display="AT - 6 B" xr:uid="{00000000-0004-0000-0100-000012000000}"/>
    <hyperlink ref="B22:C22" location="T6C_Coarse_Grain!A1" display="AT - 6 C" xr:uid="{00000000-0004-0000-0100-000013000000}"/>
    <hyperlink ref="B23:C23" location="T7_CC_PY_Utlsn!A1" display="AT - 7" xr:uid="{00000000-0004-0000-0100-000014000000}"/>
    <hyperlink ref="B24:C24" location="'T7ACC_UPY_Utlsn '!A1" display="AT - 7 A" xr:uid="{00000000-0004-0000-0100-000015000000}"/>
    <hyperlink ref="B25:C25" location="'AT-8_Hon_CCH_Pry'!A1" display="AT - 8" xr:uid="{00000000-0004-0000-0100-000016000000}"/>
    <hyperlink ref="B26:C26" location="'AT-8A_Hon_CCH_UPry'!A1" display="AT - 8 A" xr:uid="{00000000-0004-0000-0100-000017000000}"/>
    <hyperlink ref="B27:C27" location="AT9_TA!A1" display="AT - 9" xr:uid="{00000000-0004-0000-0100-000018000000}"/>
    <hyperlink ref="B28:C28" location="AT10_MME!A1" display="AT - 10" xr:uid="{00000000-0004-0000-0100-000019000000}"/>
    <hyperlink ref="B29:C29" location="AT10A_!A1" display="AT - 10 A" xr:uid="{00000000-0004-0000-0100-00001A000000}"/>
    <hyperlink ref="B30:C30" location="'AT-10 B'!A1" display="AT - 10 B" xr:uid="{00000000-0004-0000-0100-00001B000000}"/>
    <hyperlink ref="B31:C31" location="'AT-10 C'!A1" display="AT - 10 C" xr:uid="{00000000-0004-0000-0100-00001C000000}"/>
    <hyperlink ref="B32:C32" location="'AT-10D'!A1" display="AT - 10 D" xr:uid="{00000000-0004-0000-0100-00001D000000}"/>
    <hyperlink ref="B33:C33" location="'AT-10 E'!A1" display="AT - 10 E " xr:uid="{00000000-0004-0000-0100-00001E000000}"/>
    <hyperlink ref="B34:C34" location="'AT-10 F'!A1" display="AT - 10 F" xr:uid="{00000000-0004-0000-0100-00001F000000}"/>
    <hyperlink ref="B35:C35" location="'AT11_KS Year wise'!A1" display="AT - 11" xr:uid="{00000000-0004-0000-0100-000020000000}"/>
    <hyperlink ref="B36:C36" location="'AT11A_KS-District wise'!A1" display="AT - 11 A" xr:uid="{00000000-0004-0000-0100-000021000000}"/>
    <hyperlink ref="B37:C37" location="'AT12_KD-New'!A1" display="AT - 12" xr:uid="{00000000-0004-0000-0100-000022000000}"/>
    <hyperlink ref="B38:C38" location="'AT12A_KD-Replacement'!A1" display="AT - 12 A" xr:uid="{00000000-0004-0000-0100-000023000000}"/>
    <hyperlink ref="B39:C39" location="'Mode of cooking'!A1" display="AT - 13" xr:uid="{00000000-0004-0000-0100-000024000000}"/>
    <hyperlink ref="B40:C40" location="'AT-14'!A1" display="AT - 14" xr:uid="{00000000-0004-0000-0100-000025000000}"/>
    <hyperlink ref="B41:C41" location="'AT-14 A'!A1" display="AT - 14 A" xr:uid="{00000000-0004-0000-0100-000026000000}"/>
    <hyperlink ref="C42" location="'AT-15'!A1" display="Contribution by community in form of  Tithi Bhojan or any other similar practice" xr:uid="{00000000-0004-0000-0100-000027000000}"/>
    <hyperlink ref="B42" location="'AT-15'!A1" display="AT - 15" xr:uid="{00000000-0004-0000-0100-000028000000}"/>
    <hyperlink ref="B43:C43" location="'AT-16'!A1" display="AT - 16" xr:uid="{00000000-0004-0000-0100-000029000000}"/>
    <hyperlink ref="B44:C44" location="'AT_17_Coverage-RBSK '!A1" display="AT - 17" xr:uid="{00000000-0004-0000-0100-00002A000000}"/>
    <hyperlink ref="B45:C45" location="'AT18_Details_Community '!A1" display="AT - 18" xr:uid="{00000000-0004-0000-0100-00002B000000}"/>
    <hyperlink ref="C46" location="AT_19_Impl_Agency!A1" display="Responsibility of Implementation" xr:uid="{00000000-0004-0000-0100-00002C000000}"/>
    <hyperlink ref="B46" location="AT_19_Impl_Agency!A1" display="AT - 19" xr:uid="{00000000-0004-0000-0100-00002D000000}"/>
    <hyperlink ref="B47:C47" location="'AT_20_CentralCookingagency '!A1" display="AT - 20" xr:uid="{00000000-0004-0000-0100-00002E000000}"/>
    <hyperlink ref="B48:C48" location="'AT-21'!A1" display="AT - 21" xr:uid="{00000000-0004-0000-0100-00002F000000}"/>
    <hyperlink ref="B49:C49" location="'AT-22'!A1" display="AT - 22" xr:uid="{00000000-0004-0000-0100-000030000000}"/>
    <hyperlink ref="B50:C50" location="'AT-23 MIS'!A1" display="AT - 23" xr:uid="{00000000-0004-0000-0100-000031000000}"/>
    <hyperlink ref="B51:C51" location="'AT-23A _AMS'!A1" display="AT - 23 A" xr:uid="{00000000-0004-0000-0100-000032000000}"/>
    <hyperlink ref="B52:C52" location="'AT-24'!A1" display="AT - 24" xr:uid="{00000000-0004-0000-0100-000033000000}"/>
    <hyperlink ref="B53:C53" location="'AT-25'!A1" display="AT - 25" xr:uid="{00000000-0004-0000-0100-000034000000}"/>
    <hyperlink ref="B54:C54" location="AT26_NoWD!A1" display="AT - 26" xr:uid="{00000000-0004-0000-0100-000035000000}"/>
    <hyperlink ref="B55:C55" location="AT26A_NoWD!A1" display="AT - 26 A" xr:uid="{00000000-0004-0000-0100-000036000000}"/>
    <hyperlink ref="B56:C56" location="AT27_Req_FG_CA_Pry!A1" display="AT - 27" xr:uid="{00000000-0004-0000-0100-000037000000}"/>
    <hyperlink ref="B57:C57" location="'AT27A_Req_FG_CA_U Pry '!A1" display="AT - 27 A" xr:uid="{00000000-0004-0000-0100-000038000000}"/>
    <hyperlink ref="B58:C58" location="'AT27B_Req_FG_CA_N CLP'!A1" display="AT - 27 B" xr:uid="{00000000-0004-0000-0100-000039000000}"/>
    <hyperlink ref="B59:C59" location="'AT27C_Req_FG_Drought -Pry '!A1" display="AT - 27 C" xr:uid="{00000000-0004-0000-0100-00003A000000}"/>
    <hyperlink ref="B60:C60" location="'AT27D_Req_FG_Drought -UPry '!A1" display="AT - 27 D" xr:uid="{00000000-0004-0000-0100-00003B000000}"/>
    <hyperlink ref="B61:C61" location="AT_28_RqmtKitchen!A1" display="AT - 28" xr:uid="{00000000-0004-0000-0100-00003C000000}"/>
    <hyperlink ref="B62:C62" location="'AT-28A_RqmtPlinthArea'!A1" display="AT - 28 A" xr:uid="{00000000-0004-0000-0100-00003D000000}"/>
    <hyperlink ref="B63:C63" location="'AT-28B_Kitchen repair'!A1" display="AT - 28 B" xr:uid="{00000000-0004-0000-0100-00003E000000}"/>
    <hyperlink ref="B64:C64" location="'AT29_Replacement KD '!A1" display="AT - 29" xr:uid="{00000000-0004-0000-0100-00003F000000}"/>
    <hyperlink ref="B65:C65" location="'AT29_A_Replacement KD'!A1" display="AT- 29 A" xr:uid="{00000000-0004-0000-0100-000040000000}"/>
    <hyperlink ref="B66:C66" location="'AT-30_Coook-cum-Helper'!A1" display="AT - 30" xr:uid="{00000000-0004-0000-0100-000041000000}"/>
    <hyperlink ref="B67:C67" location="'AT_31_Budget_provision '!A1" display="AT - 31" xr:uid="{00000000-0004-0000-0100-000042000000}"/>
    <hyperlink ref="B68:C68" location="'AT32_Drought Pry Util'!A1" display="AT - 32" xr:uid="{00000000-0004-0000-0100-000043000000}"/>
    <hyperlink ref="B69:C69" location="'AT-32A Drought UPry Util'!A1" display="AT - 32 A" xr:uid="{00000000-0004-0000-0100-000044000000}"/>
  </hyperlink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56"/>
  <sheetViews>
    <sheetView topLeftCell="A28" zoomScale="85" zoomScaleNormal="85" zoomScaleSheetLayoutView="90" workbookViewId="0">
      <selection activeCell="E49" sqref="E49"/>
    </sheetView>
  </sheetViews>
  <sheetFormatPr defaultColWidth="9.1796875" defaultRowHeight="12.5"/>
  <cols>
    <col min="1" max="1" width="6.7265625" style="577" customWidth="1"/>
    <col min="2" max="2" width="15.453125" style="577" bestFit="1" customWidth="1"/>
    <col min="3" max="3" width="12" style="577" customWidth="1"/>
    <col min="4" max="4" width="10.81640625" style="577" customWidth="1"/>
    <col min="5" max="5" width="10.1796875" style="577" customWidth="1"/>
    <col min="6" max="6" width="13" style="577" customWidth="1"/>
    <col min="7" max="7" width="15.1796875" style="577" customWidth="1"/>
    <col min="8" max="8" width="12.453125" style="577" customWidth="1"/>
    <col min="9" max="9" width="12.1796875" style="577" customWidth="1"/>
    <col min="10" max="10" width="11.7265625" style="577" customWidth="1"/>
    <col min="11" max="11" width="12" style="577" customWidth="1"/>
    <col min="12" max="12" width="14.1796875" style="577" customWidth="1"/>
    <col min="13" max="16384" width="9.1796875" style="577"/>
  </cols>
  <sheetData>
    <row r="1" spans="1:14" customFormat="1" ht="13">
      <c r="D1" s="31"/>
      <c r="E1" s="31"/>
      <c r="F1" s="31"/>
      <c r="G1" s="31"/>
      <c r="H1" s="31"/>
      <c r="I1" s="31"/>
      <c r="J1" s="31"/>
      <c r="K1" s="31"/>
      <c r="L1" s="578" t="s">
        <v>63</v>
      </c>
    </row>
    <row r="2" spans="1:14" customFormat="1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</row>
    <row r="3" spans="1:14" customFormat="1" ht="20">
      <c r="A3" s="860" t="s">
        <v>743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</row>
    <row r="4" spans="1:14" customFormat="1" ht="10.5" customHeight="1"/>
    <row r="5" spans="1:14" ht="19.5" customHeight="1">
      <c r="A5" s="966" t="s">
        <v>808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</row>
    <row r="6" spans="1:14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4" ht="13">
      <c r="A7" s="862" t="s">
        <v>899</v>
      </c>
      <c r="B7" s="862"/>
      <c r="F7" s="974" t="s">
        <v>19</v>
      </c>
      <c r="G7" s="974"/>
      <c r="H7" s="974"/>
      <c r="I7" s="974"/>
      <c r="J7" s="974"/>
      <c r="K7" s="974"/>
      <c r="L7" s="974"/>
    </row>
    <row r="8" spans="1:14" ht="13">
      <c r="A8" s="14"/>
      <c r="F8" s="579"/>
      <c r="G8" s="95"/>
      <c r="H8" s="95"/>
      <c r="I8" s="947" t="s">
        <v>832</v>
      </c>
      <c r="J8" s="947"/>
      <c r="K8" s="947"/>
      <c r="L8" s="947"/>
    </row>
    <row r="9" spans="1:14" s="14" customFormat="1" ht="13">
      <c r="A9" s="856" t="s">
        <v>2</v>
      </c>
      <c r="B9" s="856" t="s">
        <v>3</v>
      </c>
      <c r="C9" s="837" t="s">
        <v>20</v>
      </c>
      <c r="D9" s="865"/>
      <c r="E9" s="865"/>
      <c r="F9" s="865"/>
      <c r="G9" s="865"/>
      <c r="H9" s="837" t="s">
        <v>42</v>
      </c>
      <c r="I9" s="865"/>
      <c r="J9" s="865"/>
      <c r="K9" s="865"/>
      <c r="L9" s="865"/>
    </row>
    <row r="10" spans="1:14" s="14" customFormat="1" ht="77.5" customHeight="1">
      <c r="A10" s="856"/>
      <c r="B10" s="856"/>
      <c r="C10" s="575" t="s">
        <v>851</v>
      </c>
      <c r="D10" s="575" t="s">
        <v>824</v>
      </c>
      <c r="E10" s="575" t="s">
        <v>70</v>
      </c>
      <c r="F10" s="575" t="s">
        <v>71</v>
      </c>
      <c r="G10" s="575" t="s">
        <v>656</v>
      </c>
      <c r="H10" s="575" t="s">
        <v>851</v>
      </c>
      <c r="I10" s="575" t="s">
        <v>824</v>
      </c>
      <c r="J10" s="575" t="s">
        <v>70</v>
      </c>
      <c r="K10" s="575" t="s">
        <v>71</v>
      </c>
      <c r="L10" s="575" t="s">
        <v>657</v>
      </c>
    </row>
    <row r="11" spans="1:14" s="14" customFormat="1" ht="13">
      <c r="A11" s="575">
        <v>1</v>
      </c>
      <c r="B11" s="575">
        <v>2</v>
      </c>
      <c r="C11" s="575">
        <v>3</v>
      </c>
      <c r="D11" s="575">
        <v>4</v>
      </c>
      <c r="E11" s="575">
        <v>5</v>
      </c>
      <c r="F11" s="575">
        <v>6</v>
      </c>
      <c r="G11" s="575">
        <v>7</v>
      </c>
      <c r="H11" s="575">
        <v>8</v>
      </c>
      <c r="I11" s="575">
        <v>9</v>
      </c>
      <c r="J11" s="575">
        <v>10</v>
      </c>
      <c r="K11" s="575">
        <v>11</v>
      </c>
      <c r="L11" s="575">
        <v>12</v>
      </c>
    </row>
    <row r="12" spans="1:14" s="14" customFormat="1" ht="13">
      <c r="A12" s="349" t="s">
        <v>257</v>
      </c>
      <c r="B12" s="350" t="s">
        <v>901</v>
      </c>
      <c r="C12" s="365">
        <v>1500.723</v>
      </c>
      <c r="D12" s="366">
        <v>1.4010000000000673</v>
      </c>
      <c r="E12" s="612">
        <v>1098.8109999999999</v>
      </c>
      <c r="F12" s="368">
        <v>1038.5039999999999</v>
      </c>
      <c r="G12" s="369">
        <f t="shared" ref="G12:G44" si="0">D12+E12-F12</f>
        <v>61.708000000000084</v>
      </c>
      <c r="H12" s="367" t="s">
        <v>7</v>
      </c>
      <c r="I12" s="367" t="s">
        <v>7</v>
      </c>
      <c r="J12" s="367" t="s">
        <v>7</v>
      </c>
      <c r="K12" s="367" t="s">
        <v>7</v>
      </c>
      <c r="L12" s="367" t="s">
        <v>7</v>
      </c>
      <c r="M12" s="598"/>
      <c r="N12" s="798"/>
    </row>
    <row r="13" spans="1:14" s="14" customFormat="1" ht="13">
      <c r="A13" s="349" t="s">
        <v>258</v>
      </c>
      <c r="B13" s="350" t="s">
        <v>902</v>
      </c>
      <c r="C13" s="365">
        <v>3253.866</v>
      </c>
      <c r="D13" s="366">
        <v>2.7339999999999236</v>
      </c>
      <c r="E13" s="612">
        <v>2149.2690000000002</v>
      </c>
      <c r="F13" s="368">
        <v>2031.3030000000001</v>
      </c>
      <c r="G13" s="369">
        <f t="shared" si="0"/>
        <v>120.70000000000005</v>
      </c>
      <c r="H13" s="367" t="s">
        <v>7</v>
      </c>
      <c r="I13" s="367" t="s">
        <v>7</v>
      </c>
      <c r="J13" s="367" t="s">
        <v>7</v>
      </c>
      <c r="K13" s="367" t="s">
        <v>7</v>
      </c>
      <c r="L13" s="367" t="s">
        <v>7</v>
      </c>
      <c r="M13" s="598"/>
      <c r="N13" s="598"/>
    </row>
    <row r="14" spans="1:14" s="14" customFormat="1" ht="13">
      <c r="A14" s="349" t="s">
        <v>259</v>
      </c>
      <c r="B14" s="350" t="s">
        <v>903</v>
      </c>
      <c r="C14" s="365">
        <v>1556.31</v>
      </c>
      <c r="D14" s="366">
        <v>1.0870000000002165</v>
      </c>
      <c r="E14" s="612">
        <v>871.154</v>
      </c>
      <c r="F14" s="368">
        <v>823.32</v>
      </c>
      <c r="G14" s="369">
        <f t="shared" si="0"/>
        <v>48.921000000000163</v>
      </c>
      <c r="H14" s="367" t="s">
        <v>7</v>
      </c>
      <c r="I14" s="367" t="s">
        <v>7</v>
      </c>
      <c r="J14" s="367" t="s">
        <v>7</v>
      </c>
      <c r="K14" s="367" t="s">
        <v>7</v>
      </c>
      <c r="L14" s="367" t="s">
        <v>7</v>
      </c>
    </row>
    <row r="15" spans="1:14" s="14" customFormat="1" ht="13">
      <c r="A15" s="349" t="s">
        <v>260</v>
      </c>
      <c r="B15" s="350" t="s">
        <v>904</v>
      </c>
      <c r="C15" s="365">
        <v>3187.779</v>
      </c>
      <c r="D15" s="366">
        <v>3.0349999999998545</v>
      </c>
      <c r="E15" s="612">
        <v>2337.8710000000001</v>
      </c>
      <c r="F15" s="368">
        <v>2209.6109999999999</v>
      </c>
      <c r="G15" s="369">
        <f t="shared" si="0"/>
        <v>131.29500000000007</v>
      </c>
      <c r="H15" s="367" t="s">
        <v>7</v>
      </c>
      <c r="I15" s="367" t="s">
        <v>7</v>
      </c>
      <c r="J15" s="367" t="s">
        <v>7</v>
      </c>
      <c r="K15" s="367" t="s">
        <v>7</v>
      </c>
      <c r="L15" s="367" t="s">
        <v>7</v>
      </c>
    </row>
    <row r="16" spans="1:14" s="14" customFormat="1" ht="13">
      <c r="A16" s="349" t="s">
        <v>261</v>
      </c>
      <c r="B16" s="350" t="s">
        <v>905</v>
      </c>
      <c r="C16" s="365">
        <v>1051.7850000000001</v>
      </c>
      <c r="D16" s="366">
        <v>0.99599999999986721</v>
      </c>
      <c r="E16" s="612">
        <v>766.05</v>
      </c>
      <c r="F16" s="368">
        <v>724.02499999999998</v>
      </c>
      <c r="G16" s="369">
        <f t="shared" si="0"/>
        <v>43.020999999999844</v>
      </c>
      <c r="H16" s="367" t="s">
        <v>7</v>
      </c>
      <c r="I16" s="367" t="s">
        <v>7</v>
      </c>
      <c r="J16" s="367" t="s">
        <v>7</v>
      </c>
      <c r="K16" s="367" t="s">
        <v>7</v>
      </c>
      <c r="L16" s="367" t="s">
        <v>7</v>
      </c>
    </row>
    <row r="17" spans="1:12" s="14" customFormat="1" ht="13">
      <c r="A17" s="349" t="s">
        <v>262</v>
      </c>
      <c r="B17" s="350" t="s">
        <v>906</v>
      </c>
      <c r="C17" s="365">
        <v>1959.741</v>
      </c>
      <c r="D17" s="366">
        <v>1.7740000000001146</v>
      </c>
      <c r="E17" s="612">
        <v>1287.345</v>
      </c>
      <c r="F17" s="368">
        <v>1216.816</v>
      </c>
      <c r="G17" s="369">
        <f t="shared" si="0"/>
        <v>72.303000000000111</v>
      </c>
      <c r="H17" s="367" t="s">
        <v>7</v>
      </c>
      <c r="I17" s="367" t="s">
        <v>7</v>
      </c>
      <c r="J17" s="367" t="s">
        <v>7</v>
      </c>
      <c r="K17" s="367" t="s">
        <v>7</v>
      </c>
      <c r="L17" s="367" t="s">
        <v>7</v>
      </c>
    </row>
    <row r="18" spans="1:12" s="14" customFormat="1" ht="13">
      <c r="A18" s="349" t="s">
        <v>263</v>
      </c>
      <c r="B18" s="350" t="s">
        <v>907</v>
      </c>
      <c r="C18" s="365">
        <v>1324.47</v>
      </c>
      <c r="D18" s="365">
        <v>1.2699999999999818</v>
      </c>
      <c r="E18" s="612">
        <v>963.89999999999986</v>
      </c>
      <c r="F18" s="368">
        <v>911.03599999999994</v>
      </c>
      <c r="G18" s="369">
        <f t="shared" si="0"/>
        <v>54.133999999999901</v>
      </c>
      <c r="H18" s="367" t="s">
        <v>7</v>
      </c>
      <c r="I18" s="367" t="s">
        <v>7</v>
      </c>
      <c r="J18" s="367" t="s">
        <v>7</v>
      </c>
      <c r="K18" s="367" t="s">
        <v>7</v>
      </c>
      <c r="L18" s="367" t="s">
        <v>7</v>
      </c>
    </row>
    <row r="19" spans="1:12" s="14" customFormat="1" ht="13">
      <c r="A19" s="349" t="s">
        <v>264</v>
      </c>
      <c r="B19" s="350" t="s">
        <v>908</v>
      </c>
      <c r="C19" s="365">
        <v>3914.5050000000001</v>
      </c>
      <c r="D19" s="365">
        <v>4.6929999999993015</v>
      </c>
      <c r="E19" s="612">
        <v>2895.6590000000001</v>
      </c>
      <c r="F19" s="368">
        <v>2737.68</v>
      </c>
      <c r="G19" s="369">
        <f t="shared" si="0"/>
        <v>162.67199999999957</v>
      </c>
      <c r="H19" s="367" t="s">
        <v>7</v>
      </c>
      <c r="I19" s="367" t="s">
        <v>7</v>
      </c>
      <c r="J19" s="367" t="s">
        <v>7</v>
      </c>
      <c r="K19" s="367" t="s">
        <v>7</v>
      </c>
      <c r="L19" s="367" t="s">
        <v>7</v>
      </c>
    </row>
    <row r="20" spans="1:12" s="14" customFormat="1" ht="13">
      <c r="A20" s="349" t="s">
        <v>283</v>
      </c>
      <c r="B20" s="350" t="s">
        <v>909</v>
      </c>
      <c r="C20" s="365">
        <v>1963.731</v>
      </c>
      <c r="D20" s="365">
        <v>1.7129999999997381</v>
      </c>
      <c r="E20" s="612">
        <v>1220.4659999999999</v>
      </c>
      <c r="F20" s="368">
        <v>1153.6310000000001</v>
      </c>
      <c r="G20" s="369">
        <f t="shared" si="0"/>
        <v>68.547999999999547</v>
      </c>
      <c r="H20" s="367" t="s">
        <v>7</v>
      </c>
      <c r="I20" s="367" t="s">
        <v>7</v>
      </c>
      <c r="J20" s="367" t="s">
        <v>7</v>
      </c>
      <c r="K20" s="367" t="s">
        <v>7</v>
      </c>
      <c r="L20" s="367" t="s">
        <v>7</v>
      </c>
    </row>
    <row r="21" spans="1:12" s="14" customFormat="1" ht="13">
      <c r="A21" s="349" t="s">
        <v>284</v>
      </c>
      <c r="B21" s="350" t="s">
        <v>910</v>
      </c>
      <c r="C21" s="365">
        <v>302.14800000000002</v>
      </c>
      <c r="D21" s="365">
        <v>0.29800000000000182</v>
      </c>
      <c r="E21" s="612">
        <v>140.096</v>
      </c>
      <c r="F21" s="368">
        <v>132.52000000000001</v>
      </c>
      <c r="G21" s="369">
        <f t="shared" si="0"/>
        <v>7.8739999999999952</v>
      </c>
      <c r="H21" s="367" t="s">
        <v>7</v>
      </c>
      <c r="I21" s="367" t="s">
        <v>7</v>
      </c>
      <c r="J21" s="367" t="s">
        <v>7</v>
      </c>
      <c r="K21" s="367" t="s">
        <v>7</v>
      </c>
      <c r="L21" s="367" t="s">
        <v>7</v>
      </c>
    </row>
    <row r="22" spans="1:12" s="14" customFormat="1" ht="13">
      <c r="A22" s="349" t="s">
        <v>285</v>
      </c>
      <c r="B22" s="350" t="s">
        <v>911</v>
      </c>
      <c r="C22" s="365">
        <v>2296.14</v>
      </c>
      <c r="D22" s="365">
        <v>1.6890000000000782</v>
      </c>
      <c r="E22" s="612">
        <v>1554.096</v>
      </c>
      <c r="F22" s="368">
        <v>1468.5260000000001</v>
      </c>
      <c r="G22" s="369">
        <f t="shared" si="0"/>
        <v>87.259000000000015</v>
      </c>
      <c r="H22" s="367" t="s">
        <v>7</v>
      </c>
      <c r="I22" s="367" t="s">
        <v>7</v>
      </c>
      <c r="J22" s="367" t="s">
        <v>7</v>
      </c>
      <c r="K22" s="367" t="s">
        <v>7</v>
      </c>
      <c r="L22" s="367" t="s">
        <v>7</v>
      </c>
    </row>
    <row r="23" spans="1:12" s="14" customFormat="1" ht="13">
      <c r="A23" s="349" t="s">
        <v>313</v>
      </c>
      <c r="B23" s="350" t="s">
        <v>912</v>
      </c>
      <c r="C23" s="365">
        <v>1530.732</v>
      </c>
      <c r="D23" s="365">
        <v>1.2960000000000491</v>
      </c>
      <c r="E23" s="612">
        <v>607.22</v>
      </c>
      <c r="F23" s="368">
        <v>574.38599999999997</v>
      </c>
      <c r="G23" s="369">
        <f t="shared" si="0"/>
        <v>34.130000000000109</v>
      </c>
      <c r="H23" s="367" t="s">
        <v>7</v>
      </c>
      <c r="I23" s="367" t="s">
        <v>7</v>
      </c>
      <c r="J23" s="367" t="s">
        <v>7</v>
      </c>
      <c r="K23" s="367" t="s">
        <v>7</v>
      </c>
      <c r="L23" s="367" t="s">
        <v>7</v>
      </c>
    </row>
    <row r="24" spans="1:12" s="14" customFormat="1" ht="13">
      <c r="A24" s="349" t="s">
        <v>314</v>
      </c>
      <c r="B24" s="350" t="s">
        <v>913</v>
      </c>
      <c r="C24" s="365">
        <v>1436.8409999999999</v>
      </c>
      <c r="D24" s="365">
        <v>1.0559999999998126</v>
      </c>
      <c r="E24" s="612">
        <v>915.18499999999995</v>
      </c>
      <c r="F24" s="368">
        <v>864.85199999999998</v>
      </c>
      <c r="G24" s="369">
        <f t="shared" si="0"/>
        <v>51.388999999999783</v>
      </c>
      <c r="H24" s="367" t="s">
        <v>7</v>
      </c>
      <c r="I24" s="367" t="s">
        <v>7</v>
      </c>
      <c r="J24" s="367" t="s">
        <v>7</v>
      </c>
      <c r="K24" s="367" t="s">
        <v>7</v>
      </c>
      <c r="L24" s="367" t="s">
        <v>7</v>
      </c>
    </row>
    <row r="25" spans="1:12" s="14" customFormat="1" ht="13">
      <c r="A25" s="349" t="s">
        <v>315</v>
      </c>
      <c r="B25" s="350" t="s">
        <v>914</v>
      </c>
      <c r="C25" s="370">
        <v>1090.992</v>
      </c>
      <c r="D25" s="365">
        <v>1.2432999999998628</v>
      </c>
      <c r="E25" s="612">
        <v>800.75199999999995</v>
      </c>
      <c r="F25" s="368">
        <v>757.01400000000001</v>
      </c>
      <c r="G25" s="369">
        <f t="shared" si="0"/>
        <v>44.981299999999806</v>
      </c>
      <c r="H25" s="367" t="s">
        <v>7</v>
      </c>
      <c r="I25" s="367" t="s">
        <v>7</v>
      </c>
      <c r="J25" s="367" t="s">
        <v>7</v>
      </c>
      <c r="K25" s="367" t="s">
        <v>7</v>
      </c>
      <c r="L25" s="367" t="s">
        <v>7</v>
      </c>
    </row>
    <row r="26" spans="1:12" s="14" customFormat="1" ht="13">
      <c r="A26" s="349" t="s">
        <v>316</v>
      </c>
      <c r="B26" s="350" t="s">
        <v>915</v>
      </c>
      <c r="C26" s="365">
        <v>1058.463</v>
      </c>
      <c r="D26" s="365">
        <v>0.81200000000001182</v>
      </c>
      <c r="E26" s="612">
        <v>490.68299999999999</v>
      </c>
      <c r="F26" s="368">
        <v>463.928</v>
      </c>
      <c r="G26" s="369">
        <f t="shared" si="0"/>
        <v>27.567000000000007</v>
      </c>
      <c r="H26" s="367" t="s">
        <v>7</v>
      </c>
      <c r="I26" s="367" t="s">
        <v>7</v>
      </c>
      <c r="J26" s="367" t="s">
        <v>7</v>
      </c>
      <c r="K26" s="367" t="s">
        <v>7</v>
      </c>
      <c r="L26" s="367" t="s">
        <v>7</v>
      </c>
    </row>
    <row r="27" spans="1:12" s="14" customFormat="1" ht="13">
      <c r="A27" s="349" t="s">
        <v>916</v>
      </c>
      <c r="B27" s="350" t="s">
        <v>917</v>
      </c>
      <c r="C27" s="365">
        <v>2371.509</v>
      </c>
      <c r="D27" s="365">
        <v>1.9300000000000637</v>
      </c>
      <c r="E27" s="612">
        <v>1325.575</v>
      </c>
      <c r="F27" s="368">
        <v>1253.049</v>
      </c>
      <c r="G27" s="369">
        <f t="shared" si="0"/>
        <v>74.456000000000131</v>
      </c>
      <c r="H27" s="367" t="s">
        <v>7</v>
      </c>
      <c r="I27" s="367" t="s">
        <v>7</v>
      </c>
      <c r="J27" s="367" t="s">
        <v>7</v>
      </c>
      <c r="K27" s="367" t="s">
        <v>7</v>
      </c>
      <c r="L27" s="367" t="s">
        <v>7</v>
      </c>
    </row>
    <row r="28" spans="1:12" s="14" customFormat="1" ht="13">
      <c r="A28" s="349" t="s">
        <v>918</v>
      </c>
      <c r="B28" s="350" t="s">
        <v>919</v>
      </c>
      <c r="C28" s="370">
        <v>1043.5740000000001</v>
      </c>
      <c r="D28" s="365">
        <v>1.5575999999998658</v>
      </c>
      <c r="E28" s="612">
        <v>895.16899999999998</v>
      </c>
      <c r="F28" s="368">
        <v>846.43200000000002</v>
      </c>
      <c r="G28" s="369">
        <f t="shared" si="0"/>
        <v>50.294599999999832</v>
      </c>
      <c r="H28" s="367" t="s">
        <v>7</v>
      </c>
      <c r="I28" s="367" t="s">
        <v>7</v>
      </c>
      <c r="J28" s="367" t="s">
        <v>7</v>
      </c>
      <c r="K28" s="367" t="s">
        <v>7</v>
      </c>
      <c r="L28" s="367" t="s">
        <v>7</v>
      </c>
    </row>
    <row r="29" spans="1:12" s="14" customFormat="1" ht="13">
      <c r="A29" s="349" t="s">
        <v>920</v>
      </c>
      <c r="B29" s="350" t="s">
        <v>921</v>
      </c>
      <c r="C29" s="365">
        <v>2742.9780000000001</v>
      </c>
      <c r="D29" s="365">
        <v>2.5099999999997635</v>
      </c>
      <c r="E29" s="612">
        <v>1987.7370000000001</v>
      </c>
      <c r="F29" s="368">
        <v>1878.62</v>
      </c>
      <c r="G29" s="369">
        <f t="shared" si="0"/>
        <v>111.62699999999995</v>
      </c>
      <c r="H29" s="367" t="s">
        <v>7</v>
      </c>
      <c r="I29" s="367" t="s">
        <v>7</v>
      </c>
      <c r="J29" s="367" t="s">
        <v>7</v>
      </c>
      <c r="K29" s="367" t="s">
        <v>7</v>
      </c>
      <c r="L29" s="367" t="s">
        <v>7</v>
      </c>
    </row>
    <row r="30" spans="1:12" s="14" customFormat="1" ht="13">
      <c r="A30" s="349" t="s">
        <v>922</v>
      </c>
      <c r="B30" s="350" t="s">
        <v>923</v>
      </c>
      <c r="C30" s="365">
        <v>1900.374</v>
      </c>
      <c r="D30" s="365">
        <v>1.8260000000000218</v>
      </c>
      <c r="E30" s="612">
        <v>1404.259</v>
      </c>
      <c r="F30" s="368">
        <v>1327.222</v>
      </c>
      <c r="G30" s="369">
        <f t="shared" si="0"/>
        <v>78.863000000000056</v>
      </c>
      <c r="H30" s="367" t="s">
        <v>7</v>
      </c>
      <c r="I30" s="367" t="s">
        <v>7</v>
      </c>
      <c r="J30" s="367" t="s">
        <v>7</v>
      </c>
      <c r="K30" s="367" t="s">
        <v>7</v>
      </c>
      <c r="L30" s="367" t="s">
        <v>7</v>
      </c>
    </row>
    <row r="31" spans="1:12" s="14" customFormat="1" ht="13">
      <c r="A31" s="349" t="s">
        <v>924</v>
      </c>
      <c r="B31" s="350" t="s">
        <v>925</v>
      </c>
      <c r="C31" s="365">
        <v>2094.7289999999998</v>
      </c>
      <c r="D31" s="365">
        <v>1.9760000000001128</v>
      </c>
      <c r="E31" s="612">
        <v>1466.85</v>
      </c>
      <c r="F31" s="368">
        <v>1386.444</v>
      </c>
      <c r="G31" s="369">
        <f t="shared" si="0"/>
        <v>82.382000000000062</v>
      </c>
      <c r="H31" s="367" t="s">
        <v>7</v>
      </c>
      <c r="I31" s="367" t="s">
        <v>7</v>
      </c>
      <c r="J31" s="367" t="s">
        <v>7</v>
      </c>
      <c r="K31" s="367" t="s">
        <v>7</v>
      </c>
      <c r="L31" s="367" t="s">
        <v>7</v>
      </c>
    </row>
    <row r="32" spans="1:12" s="14" customFormat="1" ht="13">
      <c r="A32" s="349" t="s">
        <v>926</v>
      </c>
      <c r="B32" s="350" t="s">
        <v>927</v>
      </c>
      <c r="C32" s="365">
        <v>2073.5819999999999</v>
      </c>
      <c r="D32" s="365">
        <v>1.9406000000001313</v>
      </c>
      <c r="E32" s="612">
        <v>1518.7090000000001</v>
      </c>
      <c r="F32" s="368">
        <v>1435.3610000000001</v>
      </c>
      <c r="G32" s="369">
        <f t="shared" si="0"/>
        <v>85.288600000000088</v>
      </c>
      <c r="H32" s="367" t="s">
        <v>7</v>
      </c>
      <c r="I32" s="367" t="s">
        <v>7</v>
      </c>
      <c r="J32" s="367" t="s">
        <v>7</v>
      </c>
      <c r="K32" s="367" t="s">
        <v>7</v>
      </c>
      <c r="L32" s="367" t="s">
        <v>7</v>
      </c>
    </row>
    <row r="33" spans="1:12" s="14" customFormat="1" ht="13">
      <c r="A33" s="349" t="s">
        <v>928</v>
      </c>
      <c r="B33" s="350" t="s">
        <v>929</v>
      </c>
      <c r="C33" s="370">
        <v>4014.6959999999999</v>
      </c>
      <c r="D33" s="365">
        <v>5.1740000000008877</v>
      </c>
      <c r="E33" s="612">
        <v>2832.9</v>
      </c>
      <c r="F33" s="368">
        <v>2678.895</v>
      </c>
      <c r="G33" s="369">
        <f t="shared" si="0"/>
        <v>159.179000000001</v>
      </c>
      <c r="H33" s="367" t="s">
        <v>7</v>
      </c>
      <c r="I33" s="367" t="s">
        <v>7</v>
      </c>
      <c r="J33" s="367" t="s">
        <v>7</v>
      </c>
      <c r="K33" s="367" t="s">
        <v>7</v>
      </c>
      <c r="L33" s="367" t="s">
        <v>7</v>
      </c>
    </row>
    <row r="34" spans="1:12" s="14" customFormat="1" ht="13">
      <c r="A34" s="349" t="s">
        <v>930</v>
      </c>
      <c r="B34" s="350" t="s">
        <v>931</v>
      </c>
      <c r="C34" s="365">
        <v>1183.1189999999999</v>
      </c>
      <c r="D34" s="365">
        <v>1.1159999999999854</v>
      </c>
      <c r="E34" s="612">
        <v>862.20299999999997</v>
      </c>
      <c r="F34" s="368">
        <v>814.89800000000002</v>
      </c>
      <c r="G34" s="369">
        <f t="shared" si="0"/>
        <v>48.420999999999935</v>
      </c>
      <c r="H34" s="367" t="s">
        <v>7</v>
      </c>
      <c r="I34" s="367" t="s">
        <v>7</v>
      </c>
      <c r="J34" s="367" t="s">
        <v>7</v>
      </c>
      <c r="K34" s="367" t="s">
        <v>7</v>
      </c>
      <c r="L34" s="367" t="s">
        <v>7</v>
      </c>
    </row>
    <row r="35" spans="1:12" s="14" customFormat="1" ht="13">
      <c r="A35" s="349" t="s">
        <v>932</v>
      </c>
      <c r="B35" s="350" t="s">
        <v>933</v>
      </c>
      <c r="C35" s="370">
        <v>883.26</v>
      </c>
      <c r="D35" s="365">
        <v>1.4529999999997472</v>
      </c>
      <c r="E35" s="612">
        <v>691.36</v>
      </c>
      <c r="F35" s="368">
        <v>653.95500000000004</v>
      </c>
      <c r="G35" s="369">
        <f t="shared" si="0"/>
        <v>38.85799999999972</v>
      </c>
      <c r="H35" s="367" t="s">
        <v>7</v>
      </c>
      <c r="I35" s="367" t="s">
        <v>7</v>
      </c>
      <c r="J35" s="367" t="s">
        <v>7</v>
      </c>
      <c r="K35" s="367" t="s">
        <v>7</v>
      </c>
      <c r="L35" s="367" t="s">
        <v>7</v>
      </c>
    </row>
    <row r="36" spans="1:12" s="14" customFormat="1" ht="13">
      <c r="A36" s="349" t="s">
        <v>934</v>
      </c>
      <c r="B36" s="350" t="s">
        <v>935</v>
      </c>
      <c r="C36" s="370">
        <v>2088.5340000000001</v>
      </c>
      <c r="D36" s="365">
        <v>3.2040000000001783</v>
      </c>
      <c r="E36" s="612">
        <v>1508.7370000000001</v>
      </c>
      <c r="F36" s="368">
        <v>1427.1410000000001</v>
      </c>
      <c r="G36" s="369">
        <f t="shared" si="0"/>
        <v>84.800000000000182</v>
      </c>
      <c r="H36" s="367" t="s">
        <v>7</v>
      </c>
      <c r="I36" s="367" t="s">
        <v>7</v>
      </c>
      <c r="J36" s="367" t="s">
        <v>7</v>
      </c>
      <c r="K36" s="367" t="s">
        <v>7</v>
      </c>
      <c r="L36" s="367" t="s">
        <v>7</v>
      </c>
    </row>
    <row r="37" spans="1:12" s="14" customFormat="1" ht="13">
      <c r="A37" s="349" t="s">
        <v>936</v>
      </c>
      <c r="B37" s="350" t="s">
        <v>937</v>
      </c>
      <c r="C37" s="365">
        <v>2089.08</v>
      </c>
      <c r="D37" s="365">
        <v>1.4709999999997763</v>
      </c>
      <c r="E37" s="612">
        <v>1155.586</v>
      </c>
      <c r="F37" s="368">
        <v>1092.1610000000001</v>
      </c>
      <c r="G37" s="369">
        <f t="shared" si="0"/>
        <v>64.895999999999731</v>
      </c>
      <c r="H37" s="367" t="s">
        <v>7</v>
      </c>
      <c r="I37" s="367" t="s">
        <v>7</v>
      </c>
      <c r="J37" s="367" t="s">
        <v>7</v>
      </c>
      <c r="K37" s="367" t="s">
        <v>7</v>
      </c>
      <c r="L37" s="367" t="s">
        <v>7</v>
      </c>
    </row>
    <row r="38" spans="1:12" s="14" customFormat="1" ht="13">
      <c r="A38" s="349" t="s">
        <v>938</v>
      </c>
      <c r="B38" s="350" t="s">
        <v>939</v>
      </c>
      <c r="C38" s="365">
        <v>1412.124</v>
      </c>
      <c r="D38" s="365">
        <v>1.3160000000002583</v>
      </c>
      <c r="E38" s="612">
        <v>636.09899999999993</v>
      </c>
      <c r="F38" s="368">
        <v>601.66399999999999</v>
      </c>
      <c r="G38" s="369">
        <f t="shared" si="0"/>
        <v>35.751000000000204</v>
      </c>
      <c r="H38" s="367" t="s">
        <v>7</v>
      </c>
      <c r="I38" s="367" t="s">
        <v>7</v>
      </c>
      <c r="J38" s="367" t="s">
        <v>7</v>
      </c>
      <c r="K38" s="367" t="s">
        <v>7</v>
      </c>
      <c r="L38" s="367" t="s">
        <v>7</v>
      </c>
    </row>
    <row r="39" spans="1:12" s="14" customFormat="1" ht="13">
      <c r="A39" s="349" t="s">
        <v>940</v>
      </c>
      <c r="B39" s="356" t="s">
        <v>941</v>
      </c>
      <c r="C39" s="365">
        <v>1430.835</v>
      </c>
      <c r="D39" s="365">
        <v>0</v>
      </c>
      <c r="E39" s="613">
        <v>845.23299999999995</v>
      </c>
      <c r="F39" s="368">
        <v>797.82600000000002</v>
      </c>
      <c r="G39" s="369">
        <f t="shared" si="0"/>
        <v>47.406999999999925</v>
      </c>
      <c r="H39" s="367" t="s">
        <v>7</v>
      </c>
      <c r="I39" s="367" t="s">
        <v>7</v>
      </c>
      <c r="J39" s="367" t="s">
        <v>7</v>
      </c>
      <c r="K39" s="367" t="s">
        <v>7</v>
      </c>
      <c r="L39" s="367" t="s">
        <v>7</v>
      </c>
    </row>
    <row r="40" spans="1:12">
      <c r="A40" s="349" t="s">
        <v>942</v>
      </c>
      <c r="B40" s="356" t="s">
        <v>943</v>
      </c>
      <c r="C40" s="365">
        <v>762.17399999999998</v>
      </c>
      <c r="D40" s="365">
        <v>0</v>
      </c>
      <c r="E40" s="613">
        <v>348.20600000000002</v>
      </c>
      <c r="F40" s="368">
        <v>328.67599999999999</v>
      </c>
      <c r="G40" s="369">
        <f t="shared" si="0"/>
        <v>19.53000000000003</v>
      </c>
      <c r="H40" s="367" t="s">
        <v>7</v>
      </c>
      <c r="I40" s="367" t="s">
        <v>7</v>
      </c>
      <c r="J40" s="367" t="s">
        <v>7</v>
      </c>
      <c r="K40" s="367" t="s">
        <v>7</v>
      </c>
      <c r="L40" s="367" t="s">
        <v>7</v>
      </c>
    </row>
    <row r="41" spans="1:12">
      <c r="A41" s="349" t="s">
        <v>944</v>
      </c>
      <c r="B41" s="356" t="s">
        <v>945</v>
      </c>
      <c r="C41" s="365">
        <v>1802.8920000000001</v>
      </c>
      <c r="D41" s="365">
        <v>0</v>
      </c>
      <c r="E41" s="613">
        <v>1189.789</v>
      </c>
      <c r="F41" s="368">
        <v>1123.057</v>
      </c>
      <c r="G41" s="369">
        <f t="shared" si="0"/>
        <v>66.731999999999971</v>
      </c>
      <c r="H41" s="367" t="s">
        <v>7</v>
      </c>
      <c r="I41" s="367" t="s">
        <v>7</v>
      </c>
      <c r="J41" s="367" t="s">
        <v>7</v>
      </c>
      <c r="K41" s="367" t="s">
        <v>7</v>
      </c>
      <c r="L41" s="367" t="s">
        <v>7</v>
      </c>
    </row>
    <row r="42" spans="1:12">
      <c r="A42" s="349" t="s">
        <v>946</v>
      </c>
      <c r="B42" s="356" t="s">
        <v>947</v>
      </c>
      <c r="C42" s="365">
        <v>286.37700000000001</v>
      </c>
      <c r="D42" s="365">
        <v>0</v>
      </c>
      <c r="E42" s="613">
        <v>0</v>
      </c>
      <c r="F42" s="368">
        <v>0</v>
      </c>
      <c r="G42" s="369">
        <f t="shared" si="0"/>
        <v>0</v>
      </c>
      <c r="H42" s="367" t="s">
        <v>7</v>
      </c>
      <c r="I42" s="367" t="s">
        <v>7</v>
      </c>
      <c r="J42" s="367" t="s">
        <v>7</v>
      </c>
      <c r="K42" s="367" t="s">
        <v>7</v>
      </c>
      <c r="L42" s="367" t="s">
        <v>7</v>
      </c>
    </row>
    <row r="43" spans="1:12" ht="25">
      <c r="A43" s="349" t="s">
        <v>948</v>
      </c>
      <c r="B43" s="356" t="s">
        <v>949</v>
      </c>
      <c r="C43" s="719">
        <v>895.125</v>
      </c>
      <c r="D43" s="719">
        <v>0</v>
      </c>
      <c r="E43" s="619">
        <v>662.03399999999999</v>
      </c>
      <c r="F43" s="368">
        <v>624.90200000000004</v>
      </c>
      <c r="G43" s="720">
        <f t="shared" si="0"/>
        <v>37.131999999999948</v>
      </c>
      <c r="H43" s="367" t="s">
        <v>7</v>
      </c>
      <c r="I43" s="367" t="s">
        <v>7</v>
      </c>
      <c r="J43" s="367" t="s">
        <v>7</v>
      </c>
      <c r="K43" s="367" t="s">
        <v>7</v>
      </c>
      <c r="L43" s="367" t="s">
        <v>7</v>
      </c>
    </row>
    <row r="44" spans="1:12" ht="25">
      <c r="A44" s="349" t="s">
        <v>950</v>
      </c>
      <c r="B44" s="356" t="s">
        <v>951</v>
      </c>
      <c r="C44" s="719">
        <v>566.58000000000004</v>
      </c>
      <c r="D44" s="719">
        <v>0</v>
      </c>
      <c r="E44" s="619">
        <v>0</v>
      </c>
      <c r="F44" s="368">
        <v>0</v>
      </c>
      <c r="G44" s="720">
        <f t="shared" si="0"/>
        <v>0</v>
      </c>
      <c r="H44" s="367" t="s">
        <v>7</v>
      </c>
      <c r="I44" s="367" t="s">
        <v>7</v>
      </c>
      <c r="J44" s="367" t="s">
        <v>7</v>
      </c>
      <c r="K44" s="367" t="s">
        <v>7</v>
      </c>
      <c r="L44" s="367" t="s">
        <v>7</v>
      </c>
    </row>
    <row r="45" spans="1:12" ht="13">
      <c r="A45" s="573" t="s">
        <v>18</v>
      </c>
      <c r="B45" s="18"/>
      <c r="C45" s="596">
        <f>SUM(C12:C44)</f>
        <v>57069.768000000011</v>
      </c>
      <c r="D45" s="596">
        <f>SUM(D12:D44)</f>
        <v>50.571499999999673</v>
      </c>
      <c r="E45" s="604">
        <f>SUM(E12:E44)</f>
        <v>37429.003000000004</v>
      </c>
      <c r="F45" s="604">
        <f>SUM(F12:F44)</f>
        <v>35377.455000000002</v>
      </c>
      <c r="G45" s="604">
        <f>SUM(G12:G44)</f>
        <v>2102.1194999999998</v>
      </c>
      <c r="H45" s="614" t="s">
        <v>7</v>
      </c>
      <c r="I45" s="614" t="s">
        <v>7</v>
      </c>
      <c r="J45" s="614" t="s">
        <v>7</v>
      </c>
      <c r="K45" s="614" t="s">
        <v>7</v>
      </c>
      <c r="L45" s="614" t="s">
        <v>7</v>
      </c>
    </row>
    <row r="46" spans="1:12">
      <c r="A46" s="19" t="s">
        <v>658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5.75" customHeight="1">
      <c r="A48" s="14"/>
      <c r="B48" s="14"/>
      <c r="C48" s="798">
        <f>C45+'T6A_FG_Upy_Utlsn '!C45</f>
        <v>101108.272</v>
      </c>
      <c r="D48" s="798">
        <f>D45+'T6A_FG_Upy_Utlsn '!D45</f>
        <v>225.4889000000002</v>
      </c>
      <c r="E48" s="798">
        <f>E45+'T6A_FG_Upy_Utlsn '!E45</f>
        <v>66611.963600000003</v>
      </c>
      <c r="F48" s="798">
        <f>F45+'T6A_FG_Upy_Utlsn '!F45</f>
        <v>63380.930999999997</v>
      </c>
      <c r="G48" s="798">
        <f>G45+'T6A_FG_Upy_Utlsn '!G45</f>
        <v>3456.5214999999994</v>
      </c>
      <c r="H48" s="14">
        <f>G48/C48*100</f>
        <v>3.4186337394827593</v>
      </c>
      <c r="I48" s="14"/>
      <c r="J48" s="14"/>
      <c r="K48" s="14"/>
      <c r="L48" s="14"/>
    </row>
    <row r="49" spans="1:12" s="274" customFormat="1" ht="18" customHeight="1">
      <c r="A49" s="197"/>
      <c r="B49" s="197"/>
      <c r="C49"/>
      <c r="D49"/>
      <c r="E49" s="616">
        <f>E48/C48</f>
        <v>0.65881813903416331</v>
      </c>
      <c r="F49" s="616"/>
      <c r="G49"/>
      <c r="H49" s="942" t="s">
        <v>13</v>
      </c>
      <c r="I49" s="942"/>
      <c r="J49" s="942"/>
    </row>
    <row r="50" spans="1:12" s="274" customFormat="1" ht="12.75" customHeight="1">
      <c r="A50" s="197" t="s">
        <v>12</v>
      </c>
      <c r="B50"/>
      <c r="C50" s="576"/>
      <c r="D50" s="826" t="s">
        <v>13</v>
      </c>
      <c r="E50" s="826"/>
      <c r="F50" s="14"/>
      <c r="G50"/>
      <c r="H50" s="942" t="s">
        <v>14</v>
      </c>
      <c r="I50" s="942"/>
      <c r="J50" s="942"/>
    </row>
    <row r="51" spans="1:12" s="274" customFormat="1" ht="12.75" customHeight="1">
      <c r="A51" s="197"/>
      <c r="B51" s="197"/>
      <c r="C51" s="827" t="s">
        <v>898</v>
      </c>
      <c r="D51" s="827"/>
      <c r="E51" s="827"/>
      <c r="F51" s="827"/>
      <c r="G51"/>
      <c r="H51" s="942" t="s">
        <v>953</v>
      </c>
      <c r="I51" s="942"/>
      <c r="J51" s="942"/>
    </row>
    <row r="52" spans="1:12" s="274" customFormat="1" ht="13">
      <c r="A52"/>
      <c r="B52"/>
      <c r="C52"/>
      <c r="D52"/>
      <c r="E52"/>
      <c r="F52"/>
      <c r="G52"/>
      <c r="H52" s="972" t="s">
        <v>84</v>
      </c>
      <c r="I52" s="972"/>
      <c r="J52" s="972"/>
    </row>
    <row r="53" spans="1:12" ht="13">
      <c r="A53" s="14"/>
    </row>
    <row r="54" spans="1:12">
      <c r="A54" s="967"/>
      <c r="B54" s="967"/>
      <c r="C54" s="967"/>
      <c r="D54" s="967"/>
      <c r="E54" s="967"/>
      <c r="F54" s="967"/>
      <c r="G54" s="967"/>
      <c r="H54" s="967"/>
      <c r="I54" s="967"/>
      <c r="J54" s="967"/>
      <c r="K54" s="967"/>
      <c r="L54" s="967"/>
    </row>
    <row r="56" spans="1:12">
      <c r="F56" s="615">
        <f>D45+E45-F49</f>
        <v>37479.574500000002</v>
      </c>
    </row>
  </sheetData>
  <mergeCells count="17">
    <mergeCell ref="H52:J52"/>
    <mergeCell ref="A3:L3"/>
    <mergeCell ref="A2:L2"/>
    <mergeCell ref="A5:L5"/>
    <mergeCell ref="A7:B7"/>
    <mergeCell ref="A54:L54"/>
    <mergeCell ref="F7:L7"/>
    <mergeCell ref="A9:A10"/>
    <mergeCell ref="B9:B10"/>
    <mergeCell ref="C9:G9"/>
    <mergeCell ref="H9:L9"/>
    <mergeCell ref="I8:L8"/>
    <mergeCell ref="H49:J49"/>
    <mergeCell ref="D50:E50"/>
    <mergeCell ref="H50:J50"/>
    <mergeCell ref="C51:F51"/>
    <mergeCell ref="H51:J5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  <rowBreaks count="1" manualBreakCount="1">
    <brk id="5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S54"/>
  <sheetViews>
    <sheetView topLeftCell="A34" zoomScale="85" zoomScaleNormal="85" zoomScaleSheetLayoutView="90" workbookViewId="0">
      <selection activeCell="P35" sqref="P35"/>
    </sheetView>
  </sheetViews>
  <sheetFormatPr defaultColWidth="9.1796875" defaultRowHeight="12.5"/>
  <cols>
    <col min="1" max="1" width="6" style="577" customWidth="1"/>
    <col min="2" max="2" width="15.453125" style="577" customWidth="1"/>
    <col min="3" max="3" width="10.54296875" style="577" customWidth="1"/>
    <col min="4" max="4" width="10.7265625" style="577" customWidth="1"/>
    <col min="5" max="5" width="9.7265625" style="577" customWidth="1"/>
    <col min="6" max="6" width="10.81640625" style="577" customWidth="1"/>
    <col min="7" max="7" width="15.81640625" style="577" customWidth="1"/>
    <col min="8" max="8" width="12.453125" style="577" customWidth="1"/>
    <col min="9" max="9" width="12.1796875" style="577" customWidth="1"/>
    <col min="10" max="10" width="9" style="577" customWidth="1"/>
    <col min="11" max="11" width="12" style="577" customWidth="1"/>
    <col min="12" max="12" width="13.7265625" style="577" customWidth="1"/>
    <col min="13" max="13" width="9.1796875" style="577" hidden="1" customWidth="1"/>
    <col min="14" max="16384" width="9.1796875" style="577"/>
  </cols>
  <sheetData>
    <row r="1" spans="1:19" customFormat="1" ht="15.5">
      <c r="D1" s="31"/>
      <c r="E1" s="31"/>
      <c r="F1" s="31"/>
      <c r="G1" s="31"/>
      <c r="H1" s="31"/>
      <c r="I1" s="31"/>
      <c r="J1" s="31"/>
      <c r="K1" s="31"/>
      <c r="L1" s="975" t="s">
        <v>72</v>
      </c>
      <c r="M1" s="975"/>
      <c r="N1" s="975"/>
      <c r="O1" s="38"/>
      <c r="P1" s="38"/>
    </row>
    <row r="2" spans="1:19" customFormat="1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40"/>
      <c r="N2" s="40"/>
      <c r="O2" s="40"/>
      <c r="P2" s="40"/>
    </row>
    <row r="3" spans="1:19" customFormat="1" ht="20">
      <c r="A3" s="976" t="s">
        <v>743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39"/>
      <c r="N3" s="39"/>
      <c r="O3" s="39"/>
      <c r="P3" s="39"/>
    </row>
    <row r="4" spans="1:19" customFormat="1" ht="10.5" customHeight="1"/>
    <row r="5" spans="1:19" ht="19.5" customHeight="1">
      <c r="A5" s="966" t="s">
        <v>809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</row>
    <row r="6" spans="1:19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9" ht="13">
      <c r="A7" s="862" t="s">
        <v>899</v>
      </c>
      <c r="B7" s="862"/>
      <c r="F7" s="974" t="s">
        <v>19</v>
      </c>
      <c r="G7" s="974"/>
      <c r="H7" s="974"/>
      <c r="I7" s="974"/>
      <c r="J7" s="974"/>
      <c r="K7" s="974"/>
      <c r="L7" s="974"/>
    </row>
    <row r="8" spans="1:19" ht="13">
      <c r="A8" s="14"/>
      <c r="F8" s="579"/>
      <c r="G8" s="95"/>
      <c r="H8" s="95"/>
      <c r="I8" s="947" t="s">
        <v>832</v>
      </c>
      <c r="J8" s="947"/>
      <c r="K8" s="947"/>
      <c r="L8" s="947"/>
    </row>
    <row r="9" spans="1:19" s="14" customFormat="1" ht="13">
      <c r="A9" s="856" t="s">
        <v>2</v>
      </c>
      <c r="B9" s="856" t="s">
        <v>3</v>
      </c>
      <c r="C9" s="837" t="s">
        <v>20</v>
      </c>
      <c r="D9" s="865"/>
      <c r="E9" s="865"/>
      <c r="F9" s="865"/>
      <c r="G9" s="865"/>
      <c r="H9" s="837" t="s">
        <v>42</v>
      </c>
      <c r="I9" s="865"/>
      <c r="J9" s="865"/>
      <c r="K9" s="865"/>
      <c r="L9" s="865"/>
      <c r="R9" s="26"/>
      <c r="S9" s="27"/>
    </row>
    <row r="10" spans="1:19" s="14" customFormat="1" ht="77.5" customHeight="1">
      <c r="A10" s="856"/>
      <c r="B10" s="856"/>
      <c r="C10" s="575" t="s">
        <v>851</v>
      </c>
      <c r="D10" s="575" t="s">
        <v>824</v>
      </c>
      <c r="E10" s="575" t="s">
        <v>70</v>
      </c>
      <c r="F10" s="575" t="s">
        <v>71</v>
      </c>
      <c r="G10" s="575" t="s">
        <v>659</v>
      </c>
      <c r="H10" s="575" t="s">
        <v>851</v>
      </c>
      <c r="I10" s="575" t="s">
        <v>824</v>
      </c>
      <c r="J10" s="575" t="s">
        <v>70</v>
      </c>
      <c r="K10" s="575" t="s">
        <v>71</v>
      </c>
      <c r="L10" s="575" t="s">
        <v>660</v>
      </c>
    </row>
    <row r="11" spans="1:19" s="14" customFormat="1" ht="13">
      <c r="A11" s="575">
        <v>1</v>
      </c>
      <c r="B11" s="575">
        <v>2</v>
      </c>
      <c r="C11" s="575">
        <v>3</v>
      </c>
      <c r="D11" s="575">
        <v>4</v>
      </c>
      <c r="E11" s="575">
        <v>5</v>
      </c>
      <c r="F11" s="575">
        <v>6</v>
      </c>
      <c r="G11" s="575">
        <v>7</v>
      </c>
      <c r="H11" s="575">
        <v>8</v>
      </c>
      <c r="I11" s="575">
        <v>9</v>
      </c>
      <c r="J11" s="575">
        <v>10</v>
      </c>
      <c r="K11" s="575">
        <v>11</v>
      </c>
      <c r="L11" s="575">
        <v>12</v>
      </c>
    </row>
    <row r="12" spans="1:19" s="353" customFormat="1" ht="13">
      <c r="A12" s="349" t="s">
        <v>257</v>
      </c>
      <c r="B12" s="350" t="s">
        <v>901</v>
      </c>
      <c r="C12" s="371">
        <v>1328.6790000000001</v>
      </c>
      <c r="D12" s="365">
        <v>5.6050000000000182</v>
      </c>
      <c r="E12" s="613">
        <v>967.47699999999998</v>
      </c>
      <c r="F12" s="369">
        <v>928.19</v>
      </c>
      <c r="G12" s="372">
        <f t="shared" ref="G12:G44" si="0">D12+E12-F12</f>
        <v>44.891999999999939</v>
      </c>
      <c r="H12" s="360" t="s">
        <v>7</v>
      </c>
      <c r="I12" s="360" t="s">
        <v>7</v>
      </c>
      <c r="J12" s="360" t="s">
        <v>7</v>
      </c>
      <c r="K12" s="360" t="s">
        <v>7</v>
      </c>
      <c r="L12" s="360" t="s">
        <v>7</v>
      </c>
    </row>
    <row r="13" spans="1:19" s="353" customFormat="1" ht="13">
      <c r="A13" s="349" t="s">
        <v>258</v>
      </c>
      <c r="B13" s="350" t="s">
        <v>902</v>
      </c>
      <c r="C13" s="371">
        <v>2750.2860000000001</v>
      </c>
      <c r="D13" s="365">
        <v>10.365999999999531</v>
      </c>
      <c r="E13" s="613">
        <v>1969.3159999999998</v>
      </c>
      <c r="F13" s="369">
        <v>1888.3510000000001</v>
      </c>
      <c r="G13" s="372">
        <f t="shared" si="0"/>
        <v>91.330999999999221</v>
      </c>
      <c r="H13" s="360" t="s">
        <v>7</v>
      </c>
      <c r="I13" s="360" t="s">
        <v>7</v>
      </c>
      <c r="J13" s="360" t="s">
        <v>7</v>
      </c>
      <c r="K13" s="360" t="s">
        <v>7</v>
      </c>
      <c r="L13" s="360" t="s">
        <v>7</v>
      </c>
    </row>
    <row r="14" spans="1:19" s="353" customFormat="1" ht="13">
      <c r="A14" s="349" t="s">
        <v>259</v>
      </c>
      <c r="B14" s="350" t="s">
        <v>903</v>
      </c>
      <c r="C14" s="371">
        <v>1260.633</v>
      </c>
      <c r="D14" s="365">
        <v>4.3029999999999973</v>
      </c>
      <c r="E14" s="613">
        <v>753.7</v>
      </c>
      <c r="F14" s="369">
        <v>723.03300000000002</v>
      </c>
      <c r="G14" s="372">
        <f t="shared" si="0"/>
        <v>34.970000000000027</v>
      </c>
      <c r="H14" s="360" t="s">
        <v>7</v>
      </c>
      <c r="I14" s="360" t="s">
        <v>7</v>
      </c>
      <c r="J14" s="360" t="s">
        <v>7</v>
      </c>
      <c r="K14" s="360" t="s">
        <v>7</v>
      </c>
      <c r="L14" s="360" t="s">
        <v>7</v>
      </c>
    </row>
    <row r="15" spans="1:19" s="353" customFormat="1" ht="13">
      <c r="A15" s="349" t="s">
        <v>260</v>
      </c>
      <c r="B15" s="350" t="s">
        <v>904</v>
      </c>
      <c r="C15" s="371">
        <v>2377.8809999999999</v>
      </c>
      <c r="D15" s="365">
        <v>10.117000000000189</v>
      </c>
      <c r="E15" s="613">
        <v>1709.8409999999999</v>
      </c>
      <c r="F15" s="369">
        <v>1640.6089999999999</v>
      </c>
      <c r="G15" s="372">
        <f t="shared" si="0"/>
        <v>79.34900000000016</v>
      </c>
      <c r="H15" s="360" t="s">
        <v>7</v>
      </c>
      <c r="I15" s="360" t="s">
        <v>7</v>
      </c>
      <c r="J15" s="360" t="s">
        <v>7</v>
      </c>
      <c r="K15" s="360" t="s">
        <v>7</v>
      </c>
      <c r="L15" s="360" t="s">
        <v>7</v>
      </c>
    </row>
    <row r="16" spans="1:19" s="353" customFormat="1" ht="13">
      <c r="A16" s="349" t="s">
        <v>261</v>
      </c>
      <c r="B16" s="350" t="s">
        <v>905</v>
      </c>
      <c r="C16" s="371">
        <v>799.32600000000002</v>
      </c>
      <c r="D16" s="365">
        <v>3.3169999999998936</v>
      </c>
      <c r="E16" s="613">
        <v>588.70000000000005</v>
      </c>
      <c r="F16" s="369">
        <v>564.70500000000004</v>
      </c>
      <c r="G16" s="372">
        <f t="shared" si="0"/>
        <v>27.311999999999898</v>
      </c>
      <c r="H16" s="360" t="s">
        <v>7</v>
      </c>
      <c r="I16" s="360" t="s">
        <v>7</v>
      </c>
      <c r="J16" s="360" t="s">
        <v>7</v>
      </c>
      <c r="K16" s="360" t="s">
        <v>7</v>
      </c>
      <c r="L16" s="360" t="s">
        <v>7</v>
      </c>
    </row>
    <row r="17" spans="1:12" s="353" customFormat="1" ht="13">
      <c r="A17" s="349" t="s">
        <v>262</v>
      </c>
      <c r="B17" s="350" t="s">
        <v>906</v>
      </c>
      <c r="C17" s="371">
        <v>1168.068</v>
      </c>
      <c r="D17" s="365">
        <v>4.4710000000000036</v>
      </c>
      <c r="E17" s="613">
        <v>809.71100000000001</v>
      </c>
      <c r="F17" s="369">
        <v>776.62</v>
      </c>
      <c r="G17" s="372">
        <f t="shared" si="0"/>
        <v>37.562000000000012</v>
      </c>
      <c r="H17" s="360" t="s">
        <v>7</v>
      </c>
      <c r="I17" s="360" t="s">
        <v>7</v>
      </c>
      <c r="J17" s="360" t="s">
        <v>7</v>
      </c>
      <c r="K17" s="360" t="s">
        <v>7</v>
      </c>
      <c r="L17" s="360" t="s">
        <v>7</v>
      </c>
    </row>
    <row r="18" spans="1:12" s="353" customFormat="1" ht="13">
      <c r="A18" s="349" t="s">
        <v>263</v>
      </c>
      <c r="B18" s="350" t="s">
        <v>907</v>
      </c>
      <c r="C18" s="371">
        <v>1260.204</v>
      </c>
      <c r="D18" s="365">
        <v>5.2949999999998454</v>
      </c>
      <c r="E18" s="613">
        <v>912.07859999999994</v>
      </c>
      <c r="F18" s="369">
        <v>875.05100000000004</v>
      </c>
      <c r="G18" s="372">
        <f t="shared" si="0"/>
        <v>42.322599999999738</v>
      </c>
      <c r="H18" s="360" t="s">
        <v>7</v>
      </c>
      <c r="I18" s="360" t="s">
        <v>7</v>
      </c>
      <c r="J18" s="360" t="s">
        <v>7</v>
      </c>
      <c r="K18" s="360" t="s">
        <v>7</v>
      </c>
      <c r="L18" s="360" t="s">
        <v>7</v>
      </c>
    </row>
    <row r="19" spans="1:12" s="353" customFormat="1" ht="13">
      <c r="A19" s="349" t="s">
        <v>264</v>
      </c>
      <c r="B19" s="350" t="s">
        <v>908</v>
      </c>
      <c r="C19" s="369">
        <v>2967.558</v>
      </c>
      <c r="D19" s="365">
        <v>15.476000000000568</v>
      </c>
      <c r="E19" s="613">
        <v>2193.11</v>
      </c>
      <c r="F19" s="369">
        <v>2106.6950000000002</v>
      </c>
      <c r="G19" s="372">
        <f t="shared" si="0"/>
        <v>101.89100000000053</v>
      </c>
      <c r="H19" s="360" t="s">
        <v>7</v>
      </c>
      <c r="I19" s="360" t="s">
        <v>7</v>
      </c>
      <c r="J19" s="360" t="s">
        <v>7</v>
      </c>
      <c r="K19" s="360" t="s">
        <v>7</v>
      </c>
      <c r="L19" s="360" t="s">
        <v>7</v>
      </c>
    </row>
    <row r="20" spans="1:12" s="353" customFormat="1" ht="13">
      <c r="A20" s="349" t="s">
        <v>283</v>
      </c>
      <c r="B20" s="350" t="s">
        <v>909</v>
      </c>
      <c r="C20" s="371">
        <v>1433.982</v>
      </c>
      <c r="D20" s="365">
        <v>5.8350000000000364</v>
      </c>
      <c r="E20" s="613">
        <v>962.08399999999995</v>
      </c>
      <c r="F20" s="369">
        <v>923.26499999999999</v>
      </c>
      <c r="G20" s="372">
        <f t="shared" si="0"/>
        <v>44.653999999999996</v>
      </c>
      <c r="H20" s="360" t="s">
        <v>7</v>
      </c>
      <c r="I20" s="360" t="s">
        <v>7</v>
      </c>
      <c r="J20" s="360" t="s">
        <v>7</v>
      </c>
      <c r="K20" s="360" t="s">
        <v>7</v>
      </c>
      <c r="L20" s="360" t="s">
        <v>7</v>
      </c>
    </row>
    <row r="21" spans="1:12" s="353" customFormat="1" ht="13">
      <c r="A21" s="349" t="s">
        <v>284</v>
      </c>
      <c r="B21" s="350" t="s">
        <v>910</v>
      </c>
      <c r="C21" s="371">
        <v>252.12</v>
      </c>
      <c r="D21" s="365">
        <v>1.0699999999999648</v>
      </c>
      <c r="E21" s="613">
        <v>114.16199999999999</v>
      </c>
      <c r="F21" s="369">
        <v>109.916</v>
      </c>
      <c r="G21" s="372">
        <f t="shared" si="0"/>
        <v>5.3159999999999599</v>
      </c>
      <c r="H21" s="360" t="s">
        <v>7</v>
      </c>
      <c r="I21" s="360" t="s">
        <v>7</v>
      </c>
      <c r="J21" s="360" t="s">
        <v>7</v>
      </c>
      <c r="K21" s="360" t="s">
        <v>7</v>
      </c>
      <c r="L21" s="360" t="s">
        <v>7</v>
      </c>
    </row>
    <row r="22" spans="1:12" s="353" customFormat="1" ht="13">
      <c r="A22" s="349" t="s">
        <v>285</v>
      </c>
      <c r="B22" s="350" t="s">
        <v>911</v>
      </c>
      <c r="C22" s="371">
        <v>1651.386</v>
      </c>
      <c r="D22" s="365">
        <v>5.6069999999997435</v>
      </c>
      <c r="E22" s="613">
        <v>1104.501</v>
      </c>
      <c r="F22" s="369">
        <v>1058.894</v>
      </c>
      <c r="G22" s="372">
        <f t="shared" si="0"/>
        <v>51.213999999999714</v>
      </c>
      <c r="H22" s="360" t="s">
        <v>7</v>
      </c>
      <c r="I22" s="360" t="s">
        <v>7</v>
      </c>
      <c r="J22" s="360" t="s">
        <v>7</v>
      </c>
      <c r="K22" s="360" t="s">
        <v>7</v>
      </c>
      <c r="L22" s="360" t="s">
        <v>7</v>
      </c>
    </row>
    <row r="23" spans="1:12" s="353" customFormat="1" ht="13">
      <c r="A23" s="349" t="s">
        <v>313</v>
      </c>
      <c r="B23" s="350" t="s">
        <v>912</v>
      </c>
      <c r="C23" s="371">
        <v>1297.7909999999999</v>
      </c>
      <c r="D23" s="365">
        <v>5.2209999999997763</v>
      </c>
      <c r="E23" s="613">
        <v>616.149</v>
      </c>
      <c r="F23" s="369">
        <v>592.70399999999995</v>
      </c>
      <c r="G23" s="372">
        <f t="shared" si="0"/>
        <v>28.665999999999826</v>
      </c>
      <c r="H23" s="360" t="s">
        <v>7</v>
      </c>
      <c r="I23" s="360" t="s">
        <v>7</v>
      </c>
      <c r="J23" s="360" t="s">
        <v>7</v>
      </c>
      <c r="K23" s="360" t="s">
        <v>7</v>
      </c>
      <c r="L23" s="360" t="s">
        <v>7</v>
      </c>
    </row>
    <row r="24" spans="1:12" s="353" customFormat="1" ht="13">
      <c r="A24" s="349" t="s">
        <v>314</v>
      </c>
      <c r="B24" s="350" t="s">
        <v>913</v>
      </c>
      <c r="C24" s="371">
        <v>1039.83</v>
      </c>
      <c r="D24" s="365">
        <v>3.4279999999999973</v>
      </c>
      <c r="E24" s="613">
        <v>708.60599999999999</v>
      </c>
      <c r="F24" s="369">
        <v>679.18499999999995</v>
      </c>
      <c r="G24" s="372">
        <f t="shared" si="0"/>
        <v>32.849000000000046</v>
      </c>
      <c r="H24" s="360" t="s">
        <v>7</v>
      </c>
      <c r="I24" s="360" t="s">
        <v>7</v>
      </c>
      <c r="J24" s="360" t="s">
        <v>7</v>
      </c>
      <c r="K24" s="360" t="s">
        <v>7</v>
      </c>
      <c r="L24" s="360" t="s">
        <v>7</v>
      </c>
    </row>
    <row r="25" spans="1:12" s="353" customFormat="1" ht="13">
      <c r="A25" s="349" t="s">
        <v>315</v>
      </c>
      <c r="B25" s="350" t="s">
        <v>914</v>
      </c>
      <c r="C25" s="369">
        <v>993.00300000000004</v>
      </c>
      <c r="D25" s="365">
        <v>5.3179999999999836</v>
      </c>
      <c r="E25" s="613">
        <v>727.53199999999993</v>
      </c>
      <c r="F25" s="369">
        <v>699.04100000000005</v>
      </c>
      <c r="G25" s="372">
        <f t="shared" si="0"/>
        <v>33.808999999999855</v>
      </c>
      <c r="H25" s="360" t="s">
        <v>7</v>
      </c>
      <c r="I25" s="360" t="s">
        <v>7</v>
      </c>
      <c r="J25" s="360" t="s">
        <v>7</v>
      </c>
      <c r="K25" s="360" t="s">
        <v>7</v>
      </c>
      <c r="L25" s="360" t="s">
        <v>7</v>
      </c>
    </row>
    <row r="26" spans="1:12" s="353" customFormat="1" ht="13">
      <c r="A26" s="349" t="s">
        <v>316</v>
      </c>
      <c r="B26" s="350" t="s">
        <v>915</v>
      </c>
      <c r="C26" s="371">
        <v>955.61799999999994</v>
      </c>
      <c r="D26" s="365">
        <v>3.6719999999999118</v>
      </c>
      <c r="E26" s="613">
        <v>401.21100000000001</v>
      </c>
      <c r="F26" s="369">
        <v>386.20400000000001</v>
      </c>
      <c r="G26" s="372">
        <f t="shared" si="0"/>
        <v>18.678999999999917</v>
      </c>
      <c r="H26" s="360" t="s">
        <v>7</v>
      </c>
      <c r="I26" s="360" t="s">
        <v>7</v>
      </c>
      <c r="J26" s="360" t="s">
        <v>7</v>
      </c>
      <c r="K26" s="360" t="s">
        <v>7</v>
      </c>
      <c r="L26" s="360" t="s">
        <v>7</v>
      </c>
    </row>
    <row r="27" spans="1:12" s="353" customFormat="1" ht="13">
      <c r="A27" s="349" t="s">
        <v>916</v>
      </c>
      <c r="B27" s="350" t="s">
        <v>917</v>
      </c>
      <c r="C27" s="371">
        <v>2086.8870000000002</v>
      </c>
      <c r="D27" s="365">
        <v>6.7090000000005148</v>
      </c>
      <c r="E27" s="613">
        <v>1167.377</v>
      </c>
      <c r="F27" s="369">
        <v>1119.92</v>
      </c>
      <c r="G27" s="372">
        <f t="shared" si="0"/>
        <v>54.166000000000395</v>
      </c>
      <c r="H27" s="360" t="s">
        <v>7</v>
      </c>
      <c r="I27" s="360" t="s">
        <v>7</v>
      </c>
      <c r="J27" s="360" t="s">
        <v>7</v>
      </c>
      <c r="K27" s="360" t="s">
        <v>7</v>
      </c>
      <c r="L27" s="360" t="s">
        <v>7</v>
      </c>
    </row>
    <row r="28" spans="1:12" s="353" customFormat="1" ht="13">
      <c r="A28" s="349" t="s">
        <v>918</v>
      </c>
      <c r="B28" s="350" t="s">
        <v>919</v>
      </c>
      <c r="C28" s="369">
        <v>876.97500000000002</v>
      </c>
      <c r="D28" s="365">
        <v>5.5468500000001768</v>
      </c>
      <c r="E28" s="613">
        <v>723.54019999999991</v>
      </c>
      <c r="F28" s="369">
        <v>695.45100000000002</v>
      </c>
      <c r="G28" s="372">
        <f t="shared" si="0"/>
        <v>33.636050000000068</v>
      </c>
      <c r="H28" s="360" t="s">
        <v>7</v>
      </c>
      <c r="I28" s="360" t="s">
        <v>7</v>
      </c>
      <c r="J28" s="360" t="s">
        <v>7</v>
      </c>
      <c r="K28" s="360" t="s">
        <v>7</v>
      </c>
      <c r="L28" s="360" t="s">
        <v>7</v>
      </c>
    </row>
    <row r="29" spans="1:12" s="353" customFormat="1" ht="13">
      <c r="A29" s="349" t="s">
        <v>920</v>
      </c>
      <c r="B29" s="350" t="s">
        <v>921</v>
      </c>
      <c r="C29" s="371">
        <v>1778.37</v>
      </c>
      <c r="D29" s="365">
        <v>7.1240000000000236</v>
      </c>
      <c r="E29" s="613">
        <v>1267.835</v>
      </c>
      <c r="F29" s="369">
        <v>1216.1400000000001</v>
      </c>
      <c r="G29" s="372">
        <f t="shared" si="0"/>
        <v>58.81899999999996</v>
      </c>
      <c r="H29" s="360" t="s">
        <v>7</v>
      </c>
      <c r="I29" s="360" t="s">
        <v>7</v>
      </c>
      <c r="J29" s="360" t="s">
        <v>7</v>
      </c>
      <c r="K29" s="360" t="s">
        <v>7</v>
      </c>
      <c r="L29" s="360" t="s">
        <v>7</v>
      </c>
    </row>
    <row r="30" spans="1:12" s="353" customFormat="1" ht="13">
      <c r="A30" s="349" t="s">
        <v>922</v>
      </c>
      <c r="B30" s="350" t="s">
        <v>923</v>
      </c>
      <c r="C30" s="371">
        <v>1421.1780000000001</v>
      </c>
      <c r="D30" s="365">
        <v>5.9019999999998163</v>
      </c>
      <c r="E30" s="613">
        <v>1050.5049999999999</v>
      </c>
      <c r="F30" s="369">
        <v>1007.671</v>
      </c>
      <c r="G30" s="372">
        <f t="shared" si="0"/>
        <v>48.735999999999649</v>
      </c>
      <c r="H30" s="360" t="s">
        <v>7</v>
      </c>
      <c r="I30" s="360" t="s">
        <v>7</v>
      </c>
      <c r="J30" s="360" t="s">
        <v>7</v>
      </c>
      <c r="K30" s="360" t="s">
        <v>7</v>
      </c>
      <c r="L30" s="360" t="s">
        <v>7</v>
      </c>
    </row>
    <row r="31" spans="1:12" s="353" customFormat="1" ht="13">
      <c r="A31" s="349" t="s">
        <v>924</v>
      </c>
      <c r="B31" s="350" t="s">
        <v>925</v>
      </c>
      <c r="C31" s="371">
        <v>1915.221</v>
      </c>
      <c r="D31" s="365">
        <v>8.0110000000001946</v>
      </c>
      <c r="E31" s="613">
        <v>1343.364</v>
      </c>
      <c r="F31" s="369">
        <v>1289.03</v>
      </c>
      <c r="G31" s="372">
        <f t="shared" si="0"/>
        <v>62.345000000000255</v>
      </c>
      <c r="H31" s="360" t="s">
        <v>7</v>
      </c>
      <c r="I31" s="360" t="s">
        <v>7</v>
      </c>
      <c r="J31" s="360" t="s">
        <v>7</v>
      </c>
      <c r="K31" s="360" t="s">
        <v>7</v>
      </c>
      <c r="L31" s="360" t="s">
        <v>7</v>
      </c>
    </row>
    <row r="32" spans="1:12" s="353" customFormat="1" ht="13">
      <c r="A32" s="349" t="s">
        <v>926</v>
      </c>
      <c r="B32" s="350" t="s">
        <v>927</v>
      </c>
      <c r="C32" s="371">
        <v>1554.3</v>
      </c>
      <c r="D32" s="365">
        <v>6.3745000000001255</v>
      </c>
      <c r="E32" s="613">
        <v>1132.8636000000001</v>
      </c>
      <c r="F32" s="369">
        <v>1086.68</v>
      </c>
      <c r="G32" s="372">
        <f t="shared" si="0"/>
        <v>52.558100000000195</v>
      </c>
      <c r="H32" s="360" t="s">
        <v>7</v>
      </c>
      <c r="I32" s="360" t="s">
        <v>7</v>
      </c>
      <c r="J32" s="360" t="s">
        <v>7</v>
      </c>
      <c r="K32" s="360" t="s">
        <v>7</v>
      </c>
      <c r="L32" s="360" t="s">
        <v>7</v>
      </c>
    </row>
    <row r="33" spans="1:12" s="353" customFormat="1" ht="13">
      <c r="A33" s="349" t="s">
        <v>928</v>
      </c>
      <c r="B33" s="350" t="s">
        <v>929</v>
      </c>
      <c r="C33" s="369">
        <v>2885.85</v>
      </c>
      <c r="D33" s="365">
        <v>17.299050000000079</v>
      </c>
      <c r="E33" s="613">
        <v>2084.3977</v>
      </c>
      <c r="F33" s="369">
        <v>2004.7370000000001</v>
      </c>
      <c r="G33" s="372">
        <f t="shared" si="0"/>
        <v>96.959749999999985</v>
      </c>
      <c r="H33" s="360" t="s">
        <v>7</v>
      </c>
      <c r="I33" s="360" t="s">
        <v>7</v>
      </c>
      <c r="J33" s="360" t="s">
        <v>7</v>
      </c>
      <c r="K33" s="360" t="s">
        <v>7</v>
      </c>
      <c r="L33" s="360" t="s">
        <v>7</v>
      </c>
    </row>
    <row r="34" spans="1:12" s="353" customFormat="1" ht="13">
      <c r="A34" s="349" t="s">
        <v>930</v>
      </c>
      <c r="B34" s="350" t="s">
        <v>931</v>
      </c>
      <c r="C34" s="371">
        <v>1006.665</v>
      </c>
      <c r="D34" s="365">
        <v>4.1440000000000055</v>
      </c>
      <c r="E34" s="613">
        <v>724.32399999999996</v>
      </c>
      <c r="F34" s="369">
        <v>694.86099999999999</v>
      </c>
      <c r="G34" s="372">
        <f t="shared" si="0"/>
        <v>33.606999999999971</v>
      </c>
      <c r="H34" s="360" t="s">
        <v>7</v>
      </c>
      <c r="I34" s="360" t="s">
        <v>7</v>
      </c>
      <c r="J34" s="360" t="s">
        <v>7</v>
      </c>
      <c r="K34" s="360" t="s">
        <v>7</v>
      </c>
      <c r="L34" s="360" t="s">
        <v>7</v>
      </c>
    </row>
    <row r="35" spans="1:12" s="353" customFormat="1" ht="13">
      <c r="A35" s="349" t="s">
        <v>932</v>
      </c>
      <c r="B35" s="350" t="s">
        <v>933</v>
      </c>
      <c r="C35" s="369">
        <v>770.58299999999997</v>
      </c>
      <c r="D35" s="365">
        <v>5.3140000000000782</v>
      </c>
      <c r="E35" s="613">
        <v>626.61200000000008</v>
      </c>
      <c r="F35" s="369">
        <v>602.77300000000002</v>
      </c>
      <c r="G35" s="372">
        <f t="shared" si="0"/>
        <v>29.153000000000134</v>
      </c>
      <c r="H35" s="360" t="s">
        <v>7</v>
      </c>
      <c r="I35" s="360" t="s">
        <v>7</v>
      </c>
      <c r="J35" s="360" t="s">
        <v>7</v>
      </c>
      <c r="K35" s="360" t="s">
        <v>7</v>
      </c>
      <c r="L35" s="360" t="s">
        <v>7</v>
      </c>
    </row>
    <row r="36" spans="1:12" s="353" customFormat="1" ht="13">
      <c r="A36" s="349" t="s">
        <v>934</v>
      </c>
      <c r="B36" s="350" t="s">
        <v>935</v>
      </c>
      <c r="C36" s="369">
        <v>1426.8869999999999</v>
      </c>
      <c r="D36" s="365">
        <v>10.105999999999767</v>
      </c>
      <c r="E36" s="613">
        <v>1006.813</v>
      </c>
      <c r="F36" s="369">
        <v>970.00400000000002</v>
      </c>
      <c r="G36" s="372">
        <f t="shared" si="0"/>
        <v>46.914999999999736</v>
      </c>
      <c r="H36" s="360" t="s">
        <v>7</v>
      </c>
      <c r="I36" s="360" t="s">
        <v>7</v>
      </c>
      <c r="J36" s="360" t="s">
        <v>7</v>
      </c>
      <c r="K36" s="360" t="s">
        <v>7</v>
      </c>
      <c r="L36" s="360" t="s">
        <v>7</v>
      </c>
    </row>
    <row r="37" spans="1:12" s="353" customFormat="1" ht="13">
      <c r="A37" s="349" t="s">
        <v>936</v>
      </c>
      <c r="B37" s="350" t="s">
        <v>937</v>
      </c>
      <c r="C37" s="371">
        <v>1395.471</v>
      </c>
      <c r="D37" s="365">
        <v>4.8080000000002201</v>
      </c>
      <c r="E37" s="613">
        <v>826.25</v>
      </c>
      <c r="F37" s="369">
        <v>792.71799999999996</v>
      </c>
      <c r="G37" s="372">
        <f t="shared" si="0"/>
        <v>38.340000000000259</v>
      </c>
      <c r="H37" s="360" t="s">
        <v>7</v>
      </c>
      <c r="I37" s="360" t="s">
        <v>7</v>
      </c>
      <c r="J37" s="360" t="s">
        <v>7</v>
      </c>
      <c r="K37" s="360" t="s">
        <v>7</v>
      </c>
      <c r="L37" s="360" t="s">
        <v>7</v>
      </c>
    </row>
    <row r="38" spans="1:12" s="353" customFormat="1" ht="13">
      <c r="A38" s="349" t="s">
        <v>938</v>
      </c>
      <c r="B38" s="350" t="s">
        <v>939</v>
      </c>
      <c r="C38" s="371">
        <v>1065.702</v>
      </c>
      <c r="D38" s="365">
        <v>4.4780000000000655</v>
      </c>
      <c r="E38" s="613">
        <v>469.49300000000005</v>
      </c>
      <c r="F38" s="369">
        <v>452.10500000000002</v>
      </c>
      <c r="G38" s="372">
        <f t="shared" si="0"/>
        <v>21.866000000000099</v>
      </c>
      <c r="H38" s="360" t="s">
        <v>7</v>
      </c>
      <c r="I38" s="360" t="s">
        <v>7</v>
      </c>
      <c r="J38" s="360" t="s">
        <v>7</v>
      </c>
      <c r="K38" s="360" t="s">
        <v>7</v>
      </c>
      <c r="L38" s="360" t="s">
        <v>7</v>
      </c>
    </row>
    <row r="39" spans="1:12" s="353" customFormat="1" ht="13">
      <c r="A39" s="349" t="s">
        <v>940</v>
      </c>
      <c r="B39" s="356" t="s">
        <v>941</v>
      </c>
      <c r="C39" s="372">
        <v>1046.5619999999999</v>
      </c>
      <c r="D39" s="365">
        <v>0</v>
      </c>
      <c r="E39" s="372">
        <v>650.16499999999996</v>
      </c>
      <c r="F39" s="369">
        <v>620.16999999999996</v>
      </c>
      <c r="G39" s="372">
        <f t="shared" si="0"/>
        <v>29.995000000000005</v>
      </c>
      <c r="H39" s="360" t="s">
        <v>7</v>
      </c>
      <c r="I39" s="360" t="s">
        <v>7</v>
      </c>
      <c r="J39" s="360" t="s">
        <v>7</v>
      </c>
      <c r="K39" s="360" t="s">
        <v>7</v>
      </c>
      <c r="L39" s="360" t="s">
        <v>7</v>
      </c>
    </row>
    <row r="40" spans="1:12" s="355" customFormat="1">
      <c r="A40" s="349" t="s">
        <v>942</v>
      </c>
      <c r="B40" s="356" t="s">
        <v>943</v>
      </c>
      <c r="C40" s="372">
        <v>560.86800000000005</v>
      </c>
      <c r="D40" s="365">
        <v>0</v>
      </c>
      <c r="E40" s="372">
        <v>249.83799999999999</v>
      </c>
      <c r="F40" s="369">
        <v>238.31200000000001</v>
      </c>
      <c r="G40" s="372">
        <f t="shared" si="0"/>
        <v>11.525999999999982</v>
      </c>
      <c r="H40" s="360" t="s">
        <v>7</v>
      </c>
      <c r="I40" s="360" t="s">
        <v>7</v>
      </c>
      <c r="J40" s="360" t="s">
        <v>7</v>
      </c>
      <c r="K40" s="360" t="s">
        <v>7</v>
      </c>
      <c r="L40" s="360" t="s">
        <v>7</v>
      </c>
    </row>
    <row r="41" spans="1:12" s="355" customFormat="1">
      <c r="A41" s="349" t="s">
        <v>944</v>
      </c>
      <c r="B41" s="356" t="s">
        <v>945</v>
      </c>
      <c r="C41" s="372">
        <v>1279.377</v>
      </c>
      <c r="D41" s="365">
        <v>0</v>
      </c>
      <c r="E41" s="372">
        <v>817.59050000000002</v>
      </c>
      <c r="F41" s="369">
        <v>779.87</v>
      </c>
      <c r="G41" s="372">
        <f t="shared" si="0"/>
        <v>37.720500000000015</v>
      </c>
      <c r="H41" s="360" t="s">
        <v>7</v>
      </c>
      <c r="I41" s="360" t="s">
        <v>7</v>
      </c>
      <c r="J41" s="360" t="s">
        <v>7</v>
      </c>
      <c r="K41" s="360" t="s">
        <v>7</v>
      </c>
      <c r="L41" s="360" t="s">
        <v>7</v>
      </c>
    </row>
    <row r="42" spans="1:12" s="355" customFormat="1">
      <c r="A42" s="349" t="s">
        <v>946</v>
      </c>
      <c r="B42" s="356" t="s">
        <v>947</v>
      </c>
      <c r="C42" s="372">
        <v>301.95</v>
      </c>
      <c r="D42" s="365">
        <v>0</v>
      </c>
      <c r="E42" s="372">
        <v>0</v>
      </c>
      <c r="F42" s="369">
        <v>0</v>
      </c>
      <c r="G42" s="372">
        <f t="shared" si="0"/>
        <v>0</v>
      </c>
      <c r="H42" s="360" t="s">
        <v>7</v>
      </c>
      <c r="I42" s="360" t="s">
        <v>7</v>
      </c>
      <c r="J42" s="360" t="s">
        <v>7</v>
      </c>
      <c r="K42" s="360" t="s">
        <v>7</v>
      </c>
      <c r="L42" s="360" t="s">
        <v>7</v>
      </c>
    </row>
    <row r="43" spans="1:12" s="355" customFormat="1" ht="25">
      <c r="A43" s="349" t="s">
        <v>948</v>
      </c>
      <c r="B43" s="356" t="s">
        <v>949</v>
      </c>
      <c r="C43" s="372">
        <v>683.66099999999994</v>
      </c>
      <c r="D43" s="365">
        <v>0</v>
      </c>
      <c r="E43" s="372">
        <v>503.81399999999996</v>
      </c>
      <c r="F43" s="369">
        <v>480.57100000000003</v>
      </c>
      <c r="G43" s="372">
        <f t="shared" si="0"/>
        <v>23.242999999999938</v>
      </c>
      <c r="H43" s="360" t="s">
        <v>7</v>
      </c>
      <c r="I43" s="360" t="s">
        <v>7</v>
      </c>
      <c r="J43" s="360" t="s">
        <v>7</v>
      </c>
      <c r="K43" s="360" t="s">
        <v>7</v>
      </c>
      <c r="L43" s="360" t="s">
        <v>7</v>
      </c>
    </row>
    <row r="44" spans="1:12" s="355" customFormat="1" ht="25">
      <c r="A44" s="349" t="s">
        <v>950</v>
      </c>
      <c r="B44" s="356" t="s">
        <v>951</v>
      </c>
      <c r="C44" s="372">
        <v>445.63200000000001</v>
      </c>
      <c r="D44" s="365">
        <v>0</v>
      </c>
      <c r="E44" s="372">
        <v>0</v>
      </c>
      <c r="F44" s="369">
        <v>0</v>
      </c>
      <c r="G44" s="372">
        <f t="shared" si="0"/>
        <v>0</v>
      </c>
      <c r="H44" s="360" t="s">
        <v>7</v>
      </c>
      <c r="I44" s="360" t="s">
        <v>7</v>
      </c>
      <c r="J44" s="360" t="s">
        <v>7</v>
      </c>
      <c r="K44" s="360" t="s">
        <v>7</v>
      </c>
      <c r="L44" s="360" t="s">
        <v>7</v>
      </c>
    </row>
    <row r="45" spans="1:12" ht="13">
      <c r="A45" s="573" t="s">
        <v>18</v>
      </c>
      <c r="B45" s="18"/>
      <c r="C45" s="26">
        <f>SUM(C12:C44)</f>
        <v>44038.503999999986</v>
      </c>
      <c r="D45" s="596">
        <f>SUM(D12:D44)</f>
        <v>174.91740000000053</v>
      </c>
      <c r="E45" s="617">
        <f>SUM(E12:E44)</f>
        <v>29182.960599999999</v>
      </c>
      <c r="F45" s="617">
        <f>SUM(F12:F44)</f>
        <v>28003.475999999999</v>
      </c>
      <c r="G45" s="604">
        <f>SUM(G12:G44)</f>
        <v>1354.4019999999996</v>
      </c>
      <c r="H45" s="360" t="s">
        <v>7</v>
      </c>
      <c r="I45" s="360" t="s">
        <v>7</v>
      </c>
      <c r="J45" s="360" t="s">
        <v>7</v>
      </c>
      <c r="K45" s="360" t="s">
        <v>7</v>
      </c>
      <c r="L45" s="360" t="s">
        <v>7</v>
      </c>
    </row>
    <row r="46" spans="1:12">
      <c r="A46" s="19" t="s">
        <v>658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5.75" customHeight="1">
      <c r="A48" s="14"/>
      <c r="B48" s="14"/>
      <c r="C48" s="14"/>
      <c r="D48" s="14"/>
      <c r="E48" s="14"/>
      <c r="F48" s="618"/>
      <c r="G48" s="618"/>
      <c r="H48" s="14"/>
      <c r="I48" s="14"/>
      <c r="J48" s="14"/>
      <c r="K48" s="14"/>
      <c r="L48" s="14"/>
    </row>
    <row r="49" spans="1:14" s="274" customFormat="1" ht="14.25" customHeight="1">
      <c r="A49" s="197"/>
      <c r="B49" s="197"/>
      <c r="C49"/>
      <c r="D49"/>
      <c r="E49"/>
      <c r="F49"/>
      <c r="G49"/>
      <c r="H49" s="942" t="s">
        <v>13</v>
      </c>
      <c r="I49" s="942"/>
      <c r="J49" s="942"/>
      <c r="M49" s="402"/>
      <c r="N49" s="402"/>
    </row>
    <row r="50" spans="1:14" s="274" customFormat="1" ht="12.75" customHeight="1">
      <c r="A50" s="197" t="s">
        <v>12</v>
      </c>
      <c r="B50"/>
      <c r="C50" s="576"/>
      <c r="D50" s="826" t="s">
        <v>13</v>
      </c>
      <c r="E50" s="826"/>
      <c r="F50" s="14"/>
      <c r="G50"/>
      <c r="H50" s="942" t="s">
        <v>14</v>
      </c>
      <c r="I50" s="942"/>
      <c r="J50" s="942"/>
      <c r="M50" s="402"/>
      <c r="N50" s="402"/>
    </row>
    <row r="51" spans="1:14" s="274" customFormat="1" ht="12.75" customHeight="1">
      <c r="A51" s="197"/>
      <c r="B51" s="197"/>
      <c r="C51" s="827" t="s">
        <v>898</v>
      </c>
      <c r="D51" s="827"/>
      <c r="E51" s="827"/>
      <c r="F51" s="827"/>
      <c r="G51"/>
      <c r="H51" s="942" t="s">
        <v>953</v>
      </c>
      <c r="I51" s="942"/>
      <c r="J51" s="942"/>
      <c r="M51" s="31"/>
      <c r="N51" s="31"/>
    </row>
    <row r="52" spans="1:14" s="274" customFormat="1" ht="13">
      <c r="A52"/>
      <c r="B52"/>
      <c r="C52"/>
      <c r="D52"/>
      <c r="E52"/>
      <c r="F52"/>
      <c r="G52"/>
      <c r="H52" s="972" t="s">
        <v>84</v>
      </c>
      <c r="I52" s="972"/>
      <c r="J52" s="972"/>
      <c r="M52" s="478"/>
      <c r="N52"/>
    </row>
    <row r="53" spans="1:14" ht="13">
      <c r="A53" s="14"/>
    </row>
    <row r="54" spans="1:14">
      <c r="A54" s="967"/>
      <c r="B54" s="967"/>
      <c r="C54" s="967"/>
      <c r="D54" s="967"/>
      <c r="E54" s="967"/>
      <c r="F54" s="967"/>
      <c r="G54" s="967"/>
      <c r="H54" s="967"/>
      <c r="I54" s="967"/>
      <c r="J54" s="967"/>
      <c r="K54" s="967"/>
      <c r="L54" s="967"/>
    </row>
  </sheetData>
  <mergeCells count="18">
    <mergeCell ref="F7:L7"/>
    <mergeCell ref="A7:B7"/>
    <mergeCell ref="L1:N1"/>
    <mergeCell ref="A2:L2"/>
    <mergeCell ref="A3:L3"/>
    <mergeCell ref="A5:L5"/>
    <mergeCell ref="I8:L8"/>
    <mergeCell ref="A54:L54"/>
    <mergeCell ref="A9:A10"/>
    <mergeCell ref="B9:B10"/>
    <mergeCell ref="C9:G9"/>
    <mergeCell ref="H9:L9"/>
    <mergeCell ref="H49:J49"/>
    <mergeCell ref="D50:E50"/>
    <mergeCell ref="H50:J50"/>
    <mergeCell ref="C51:F51"/>
    <mergeCell ref="H51:J51"/>
    <mergeCell ref="H52:J5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  <rowBreaks count="1" manualBreakCount="1">
    <brk id="5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54"/>
  <sheetViews>
    <sheetView topLeftCell="A30" zoomScale="85" zoomScaleNormal="85" zoomScaleSheetLayoutView="80" workbookViewId="0">
      <selection activeCell="I49" sqref="I49"/>
    </sheetView>
  </sheetViews>
  <sheetFormatPr defaultColWidth="9.1796875" defaultRowHeight="12.5"/>
  <cols>
    <col min="1" max="1" width="5.7265625" style="132" customWidth="1"/>
    <col min="2" max="2" width="12.453125" style="132" customWidth="1"/>
    <col min="3" max="3" width="13" style="132" customWidth="1"/>
    <col min="4" max="4" width="12" style="132" customWidth="1"/>
    <col min="5" max="5" width="12.453125" style="132" customWidth="1"/>
    <col min="6" max="6" width="12.7265625" style="132" customWidth="1"/>
    <col min="7" max="7" width="13.1796875" style="132" customWidth="1"/>
    <col min="8" max="8" width="12.7265625" style="132" customWidth="1"/>
    <col min="9" max="9" width="12.1796875" style="132" customWidth="1"/>
    <col min="10" max="10" width="12.1796875" style="254" customWidth="1"/>
    <col min="11" max="11" width="16.54296875" style="132" customWidth="1"/>
    <col min="12" max="12" width="13.1796875" style="132" customWidth="1"/>
    <col min="13" max="13" width="12.7265625" style="132" customWidth="1"/>
    <col min="14" max="16384" width="9.1796875" style="132"/>
  </cols>
  <sheetData>
    <row r="1" spans="1:13" ht="13">
      <c r="K1" s="858" t="s">
        <v>204</v>
      </c>
      <c r="L1" s="858"/>
      <c r="M1" s="858"/>
    </row>
    <row r="2" spans="1:13" ht="12.75" customHeight="1"/>
    <row r="3" spans="1:13" ht="15.5">
      <c r="B3" s="983" t="s">
        <v>0</v>
      </c>
      <c r="C3" s="983"/>
      <c r="D3" s="983"/>
      <c r="E3" s="983"/>
      <c r="F3" s="983"/>
      <c r="G3" s="983"/>
      <c r="H3" s="983"/>
      <c r="I3" s="983"/>
      <c r="J3" s="983"/>
      <c r="K3" s="983"/>
    </row>
    <row r="4" spans="1:13" ht="20">
      <c r="B4" s="984" t="s">
        <v>743</v>
      </c>
      <c r="C4" s="984"/>
      <c r="D4" s="984"/>
      <c r="E4" s="984"/>
      <c r="F4" s="984"/>
      <c r="G4" s="984"/>
      <c r="H4" s="984"/>
      <c r="I4" s="984"/>
      <c r="J4" s="984"/>
      <c r="K4" s="984"/>
    </row>
    <row r="5" spans="1:13" ht="10.5" customHeight="1"/>
    <row r="6" spans="1:13" ht="15.5">
      <c r="A6" s="584" t="s">
        <v>810</v>
      </c>
      <c r="B6" s="584"/>
      <c r="C6" s="584"/>
      <c r="D6" s="584"/>
      <c r="E6" s="584"/>
      <c r="F6" s="584"/>
      <c r="G6" s="584"/>
      <c r="H6" s="584"/>
      <c r="I6" s="584"/>
      <c r="J6" s="255"/>
      <c r="K6" s="584"/>
    </row>
    <row r="7" spans="1:13" ht="15.5">
      <c r="B7" s="583"/>
      <c r="C7" s="583"/>
      <c r="D7" s="583"/>
      <c r="E7" s="583"/>
      <c r="F7" s="583"/>
      <c r="G7" s="583"/>
      <c r="H7" s="583"/>
      <c r="L7" s="988" t="s">
        <v>185</v>
      </c>
      <c r="M7" s="988"/>
    </row>
    <row r="8" spans="1:13" ht="15.5">
      <c r="A8" s="132" t="s">
        <v>899</v>
      </c>
      <c r="C8" s="583"/>
      <c r="D8" s="583"/>
      <c r="E8" s="583"/>
      <c r="F8" s="583"/>
      <c r="G8" s="947" t="s">
        <v>832</v>
      </c>
      <c r="H8" s="947"/>
      <c r="I8" s="947"/>
      <c r="J8" s="947"/>
      <c r="K8" s="947"/>
      <c r="L8" s="947"/>
      <c r="M8" s="947"/>
    </row>
    <row r="9" spans="1:13" ht="12.65" customHeight="1">
      <c r="A9" s="977" t="s">
        <v>24</v>
      </c>
      <c r="B9" s="981" t="s">
        <v>3</v>
      </c>
      <c r="C9" s="980" t="s">
        <v>852</v>
      </c>
      <c r="D9" s="980" t="s">
        <v>824</v>
      </c>
      <c r="E9" s="980" t="s">
        <v>218</v>
      </c>
      <c r="F9" s="980" t="s">
        <v>217</v>
      </c>
      <c r="G9" s="980"/>
      <c r="H9" s="980" t="s">
        <v>182</v>
      </c>
      <c r="I9" s="980"/>
      <c r="J9" s="985" t="s">
        <v>429</v>
      </c>
      <c r="K9" s="980" t="s">
        <v>184</v>
      </c>
      <c r="L9" s="980" t="s">
        <v>406</v>
      </c>
      <c r="M9" s="980" t="s">
        <v>232</v>
      </c>
    </row>
    <row r="10" spans="1:13" ht="12.65" customHeight="1">
      <c r="A10" s="978"/>
      <c r="B10" s="981"/>
      <c r="C10" s="980"/>
      <c r="D10" s="980"/>
      <c r="E10" s="980"/>
      <c r="F10" s="980"/>
      <c r="G10" s="980"/>
      <c r="H10" s="980"/>
      <c r="I10" s="980"/>
      <c r="J10" s="986"/>
      <c r="K10" s="980"/>
      <c r="L10" s="980"/>
      <c r="M10" s="980"/>
    </row>
    <row r="11" spans="1:13" ht="41.25" customHeight="1">
      <c r="A11" s="979"/>
      <c r="B11" s="981"/>
      <c r="C11" s="980"/>
      <c r="D11" s="980"/>
      <c r="E11" s="980"/>
      <c r="F11" s="580" t="s">
        <v>183</v>
      </c>
      <c r="G11" s="580" t="s">
        <v>233</v>
      </c>
      <c r="H11" s="580" t="s">
        <v>183</v>
      </c>
      <c r="I11" s="580" t="s">
        <v>233</v>
      </c>
      <c r="J11" s="987"/>
      <c r="K11" s="980"/>
      <c r="L11" s="980"/>
      <c r="M11" s="980"/>
    </row>
    <row r="12" spans="1:13" ht="13">
      <c r="A12" s="136">
        <v>1</v>
      </c>
      <c r="B12" s="136">
        <v>2</v>
      </c>
      <c r="C12" s="136">
        <v>3</v>
      </c>
      <c r="D12" s="136">
        <v>4</v>
      </c>
      <c r="E12" s="136">
        <v>5</v>
      </c>
      <c r="F12" s="136">
        <v>6</v>
      </c>
      <c r="G12" s="136">
        <v>7</v>
      </c>
      <c r="H12" s="136">
        <v>8</v>
      </c>
      <c r="I12" s="136">
        <v>9</v>
      </c>
      <c r="J12" s="256"/>
      <c r="K12" s="136">
        <v>10</v>
      </c>
      <c r="L12" s="152">
        <v>11</v>
      </c>
      <c r="M12" s="152">
        <v>12</v>
      </c>
    </row>
    <row r="13" spans="1:13" s="353" customFormat="1" ht="13">
      <c r="A13" s="349" t="s">
        <v>257</v>
      </c>
      <c r="B13" s="350" t="s">
        <v>901</v>
      </c>
      <c r="C13" s="390">
        <v>84.88</v>
      </c>
      <c r="D13" s="613">
        <v>6.8597699999999975</v>
      </c>
      <c r="E13" s="374">
        <v>46.88</v>
      </c>
      <c r="F13" s="612">
        <v>2066.288</v>
      </c>
      <c r="G13" s="389">
        <f>ROUND(F13*3000/100000,2)</f>
        <v>61.99</v>
      </c>
      <c r="H13" s="612">
        <v>1340.7719999999999</v>
      </c>
      <c r="I13" s="375">
        <v>40.22</v>
      </c>
      <c r="J13" s="375">
        <f>G13-I13</f>
        <v>21.770000000000003</v>
      </c>
      <c r="K13" s="375">
        <f>D13+E13-I13</f>
        <v>13.519770000000001</v>
      </c>
      <c r="L13" s="375">
        <v>0</v>
      </c>
      <c r="M13" s="375">
        <v>0</v>
      </c>
    </row>
    <row r="14" spans="1:13" s="353" customFormat="1" ht="13">
      <c r="A14" s="349" t="s">
        <v>258</v>
      </c>
      <c r="B14" s="350" t="s">
        <v>902</v>
      </c>
      <c r="C14" s="390">
        <v>180.12</v>
      </c>
      <c r="D14" s="613">
        <v>11.622929999999997</v>
      </c>
      <c r="E14" s="374">
        <v>99.48</v>
      </c>
      <c r="F14" s="612">
        <v>4118.585</v>
      </c>
      <c r="G14" s="389">
        <f t="shared" ref="G14:G45" si="0">ROUND(F14*3000/100000,2)</f>
        <v>123.56</v>
      </c>
      <c r="H14" s="612">
        <v>2596.4769999999999</v>
      </c>
      <c r="I14" s="375">
        <v>77.89</v>
      </c>
      <c r="J14" s="375">
        <f t="shared" ref="J14:J45" si="1">G14-I14</f>
        <v>45.67</v>
      </c>
      <c r="K14" s="375">
        <f t="shared" ref="K14:K45" si="2">D14+E14-I14</f>
        <v>33.21293</v>
      </c>
      <c r="L14" s="375">
        <v>0</v>
      </c>
      <c r="M14" s="375">
        <v>0</v>
      </c>
    </row>
    <row r="15" spans="1:13" s="353" customFormat="1" ht="13">
      <c r="A15" s="349" t="s">
        <v>259</v>
      </c>
      <c r="B15" s="350" t="s">
        <v>903</v>
      </c>
      <c r="C15" s="390">
        <v>84.51</v>
      </c>
      <c r="D15" s="613">
        <v>14.768110000000014</v>
      </c>
      <c r="E15" s="374">
        <v>46.67</v>
      </c>
      <c r="F15" s="612">
        <v>1624.854</v>
      </c>
      <c r="G15" s="389">
        <f t="shared" si="0"/>
        <v>48.75</v>
      </c>
      <c r="H15" s="612">
        <v>1188.7650000000001</v>
      </c>
      <c r="I15" s="375">
        <v>35.659999999999997</v>
      </c>
      <c r="J15" s="375">
        <f t="shared" si="1"/>
        <v>13.090000000000003</v>
      </c>
      <c r="K15" s="375">
        <f t="shared" si="2"/>
        <v>25.778110000000019</v>
      </c>
      <c r="L15" s="375">
        <v>0</v>
      </c>
      <c r="M15" s="375">
        <v>0</v>
      </c>
    </row>
    <row r="16" spans="1:13" s="353" customFormat="1" ht="13">
      <c r="A16" s="349" t="s">
        <v>260</v>
      </c>
      <c r="B16" s="350" t="s">
        <v>904</v>
      </c>
      <c r="C16" s="390">
        <v>166.97</v>
      </c>
      <c r="D16" s="613">
        <v>1.2334500000000048</v>
      </c>
      <c r="E16" s="374">
        <v>92.22</v>
      </c>
      <c r="F16" s="612">
        <v>4047.712</v>
      </c>
      <c r="G16" s="389">
        <f t="shared" si="0"/>
        <v>121.43</v>
      </c>
      <c r="H16" s="612">
        <v>2656.7489999999998</v>
      </c>
      <c r="I16" s="375">
        <v>79.7</v>
      </c>
      <c r="J16" s="375">
        <f t="shared" si="1"/>
        <v>41.730000000000004</v>
      </c>
      <c r="K16" s="375">
        <f t="shared" si="2"/>
        <v>13.753450000000001</v>
      </c>
      <c r="L16" s="375">
        <v>0</v>
      </c>
      <c r="M16" s="375">
        <v>0</v>
      </c>
    </row>
    <row r="17" spans="1:13" s="353" customFormat="1" ht="13">
      <c r="A17" s="349" t="s">
        <v>261</v>
      </c>
      <c r="B17" s="350" t="s">
        <v>905</v>
      </c>
      <c r="C17" s="390">
        <v>55.53</v>
      </c>
      <c r="D17" s="613">
        <v>4.2569999999999979</v>
      </c>
      <c r="E17" s="374">
        <v>30.67</v>
      </c>
      <c r="F17" s="612">
        <v>1354.75</v>
      </c>
      <c r="G17" s="389">
        <f t="shared" si="0"/>
        <v>40.64</v>
      </c>
      <c r="H17" s="612">
        <v>877.25</v>
      </c>
      <c r="I17" s="375">
        <v>26.32</v>
      </c>
      <c r="J17" s="375">
        <f t="shared" si="1"/>
        <v>14.32</v>
      </c>
      <c r="K17" s="375">
        <f t="shared" si="2"/>
        <v>8.6069999999999993</v>
      </c>
      <c r="L17" s="375">
        <v>0</v>
      </c>
      <c r="M17" s="375">
        <v>0</v>
      </c>
    </row>
    <row r="18" spans="1:13" s="353" customFormat="1" ht="13">
      <c r="A18" s="349" t="s">
        <v>262</v>
      </c>
      <c r="B18" s="350" t="s">
        <v>906</v>
      </c>
      <c r="C18" s="390">
        <v>93.83</v>
      </c>
      <c r="D18" s="613">
        <v>7.0521699999999754</v>
      </c>
      <c r="E18" s="374">
        <v>51.82</v>
      </c>
      <c r="F18" s="612">
        <v>2097.056</v>
      </c>
      <c r="G18" s="389">
        <f t="shared" si="0"/>
        <v>62.91</v>
      </c>
      <c r="H18" s="612">
        <v>1322.7150000000001</v>
      </c>
      <c r="I18" s="375">
        <v>39.68</v>
      </c>
      <c r="J18" s="375">
        <f t="shared" si="1"/>
        <v>23.229999999999997</v>
      </c>
      <c r="K18" s="375">
        <f t="shared" si="2"/>
        <v>19.192169999999976</v>
      </c>
      <c r="L18" s="375">
        <v>0</v>
      </c>
      <c r="M18" s="375">
        <v>0</v>
      </c>
    </row>
    <row r="19" spans="1:13" s="353" customFormat="1" ht="13">
      <c r="A19" s="349" t="s">
        <v>263</v>
      </c>
      <c r="B19" s="350" t="s">
        <v>907</v>
      </c>
      <c r="C19" s="390">
        <v>77.540000000000006</v>
      </c>
      <c r="D19" s="613">
        <v>4.9799999999990519E-2</v>
      </c>
      <c r="E19" s="374">
        <v>42.82</v>
      </c>
      <c r="F19" s="612">
        <v>1875.9785999999999</v>
      </c>
      <c r="G19" s="389">
        <f t="shared" si="0"/>
        <v>56.28</v>
      </c>
      <c r="H19" s="612">
        <v>1223.7786000000001</v>
      </c>
      <c r="I19" s="375">
        <v>36.71</v>
      </c>
      <c r="J19" s="375">
        <f t="shared" si="1"/>
        <v>19.57</v>
      </c>
      <c r="K19" s="375">
        <f t="shared" si="2"/>
        <v>6.15979999999999</v>
      </c>
      <c r="L19" s="375">
        <v>0</v>
      </c>
      <c r="M19" s="375">
        <v>0</v>
      </c>
    </row>
    <row r="20" spans="1:13" s="353" customFormat="1" ht="13">
      <c r="A20" s="349" t="s">
        <v>264</v>
      </c>
      <c r="B20" s="350" t="s">
        <v>908</v>
      </c>
      <c r="C20" s="389">
        <v>206.46</v>
      </c>
      <c r="D20" s="613">
        <v>1.5414100000000133</v>
      </c>
      <c r="E20" s="374">
        <v>114.02</v>
      </c>
      <c r="F20" s="612">
        <v>5088.7690000000002</v>
      </c>
      <c r="G20" s="389">
        <f t="shared" si="0"/>
        <v>152.66</v>
      </c>
      <c r="H20" s="612">
        <v>3311.66</v>
      </c>
      <c r="I20" s="375">
        <v>99.35</v>
      </c>
      <c r="J20" s="375">
        <f t="shared" si="1"/>
        <v>53.31</v>
      </c>
      <c r="K20" s="375">
        <f t="shared" si="2"/>
        <v>16.211410000000015</v>
      </c>
      <c r="L20" s="375">
        <v>0</v>
      </c>
      <c r="M20" s="375">
        <v>0</v>
      </c>
    </row>
    <row r="21" spans="1:13" s="353" customFormat="1" ht="13">
      <c r="A21" s="349" t="s">
        <v>283</v>
      </c>
      <c r="B21" s="350" t="s">
        <v>909</v>
      </c>
      <c r="C21" s="390">
        <v>101.93</v>
      </c>
      <c r="D21" s="613">
        <v>2.3451900000000023</v>
      </c>
      <c r="E21" s="374">
        <v>56.29</v>
      </c>
      <c r="F21" s="612">
        <v>2182.5499999999997</v>
      </c>
      <c r="G21" s="389">
        <f t="shared" si="0"/>
        <v>65.48</v>
      </c>
      <c r="H21" s="612">
        <v>1532.357</v>
      </c>
      <c r="I21" s="375">
        <v>45.97</v>
      </c>
      <c r="J21" s="375">
        <f t="shared" si="1"/>
        <v>19.510000000000005</v>
      </c>
      <c r="K21" s="375">
        <f t="shared" si="2"/>
        <v>12.665190000000003</v>
      </c>
      <c r="L21" s="375">
        <v>0</v>
      </c>
      <c r="M21" s="375">
        <v>0</v>
      </c>
    </row>
    <row r="22" spans="1:13" s="353" customFormat="1" ht="13">
      <c r="A22" s="349" t="s">
        <v>284</v>
      </c>
      <c r="B22" s="350" t="s">
        <v>910</v>
      </c>
      <c r="C22" s="390">
        <v>16.63</v>
      </c>
      <c r="D22" s="613">
        <v>0.9829800000000013</v>
      </c>
      <c r="E22" s="374">
        <v>9.18</v>
      </c>
      <c r="F22" s="612">
        <v>254.25799999999998</v>
      </c>
      <c r="G22" s="389">
        <f t="shared" si="0"/>
        <v>7.63</v>
      </c>
      <c r="H22" s="612">
        <v>111.137</v>
      </c>
      <c r="I22" s="375">
        <v>3.33</v>
      </c>
      <c r="J22" s="375">
        <f t="shared" si="1"/>
        <v>4.3</v>
      </c>
      <c r="K22" s="375">
        <f t="shared" si="2"/>
        <v>6.8329800000000009</v>
      </c>
      <c r="L22" s="375">
        <v>0</v>
      </c>
      <c r="M22" s="375">
        <v>0</v>
      </c>
    </row>
    <row r="23" spans="1:13" s="353" customFormat="1" ht="13">
      <c r="A23" s="349" t="s">
        <v>285</v>
      </c>
      <c r="B23" s="350" t="s">
        <v>911</v>
      </c>
      <c r="C23" s="390">
        <v>118.43</v>
      </c>
      <c r="D23" s="613">
        <v>22.840369999999993</v>
      </c>
      <c r="E23" s="374">
        <v>65.41</v>
      </c>
      <c r="F23" s="612">
        <v>2658.5969999999998</v>
      </c>
      <c r="G23" s="389">
        <f t="shared" si="0"/>
        <v>79.760000000000005</v>
      </c>
      <c r="H23" s="612">
        <v>1828.1999999999998</v>
      </c>
      <c r="I23" s="375">
        <v>54.85</v>
      </c>
      <c r="J23" s="375">
        <f t="shared" si="1"/>
        <v>24.910000000000004</v>
      </c>
      <c r="K23" s="375">
        <f t="shared" si="2"/>
        <v>33.400369999999988</v>
      </c>
      <c r="L23" s="375">
        <v>0</v>
      </c>
      <c r="M23" s="375">
        <v>0</v>
      </c>
    </row>
    <row r="24" spans="1:13" s="353" customFormat="1" ht="13">
      <c r="A24" s="349" t="s">
        <v>313</v>
      </c>
      <c r="B24" s="350" t="s">
        <v>912</v>
      </c>
      <c r="C24" s="390">
        <v>84.86</v>
      </c>
      <c r="D24" s="613">
        <v>4.2137299999999982</v>
      </c>
      <c r="E24" s="374">
        <v>46.87</v>
      </c>
      <c r="F24" s="612">
        <v>1223.3690000000001</v>
      </c>
      <c r="G24" s="389">
        <f t="shared" si="0"/>
        <v>36.700000000000003</v>
      </c>
      <c r="H24" s="612">
        <v>656.00099999999998</v>
      </c>
      <c r="I24" s="375">
        <v>19.68</v>
      </c>
      <c r="J24" s="375">
        <f t="shared" si="1"/>
        <v>17.020000000000003</v>
      </c>
      <c r="K24" s="375">
        <f t="shared" si="2"/>
        <v>31.403729999999996</v>
      </c>
      <c r="L24" s="375">
        <v>0</v>
      </c>
      <c r="M24" s="375">
        <v>0</v>
      </c>
    </row>
    <row r="25" spans="1:13" s="353" customFormat="1" ht="13">
      <c r="A25" s="349" t="s">
        <v>314</v>
      </c>
      <c r="B25" s="350" t="s">
        <v>913</v>
      </c>
      <c r="C25" s="390">
        <v>74.3</v>
      </c>
      <c r="D25" s="613">
        <v>19.47234000000001</v>
      </c>
      <c r="E25" s="374">
        <v>41.03</v>
      </c>
      <c r="F25" s="612">
        <v>1623.7909999999999</v>
      </c>
      <c r="G25" s="389">
        <f t="shared" si="0"/>
        <v>48.71</v>
      </c>
      <c r="H25" s="612">
        <v>1126.7570000000001</v>
      </c>
      <c r="I25" s="375">
        <v>33.799999999999997</v>
      </c>
      <c r="J25" s="375">
        <f t="shared" si="1"/>
        <v>14.910000000000004</v>
      </c>
      <c r="K25" s="375">
        <f t="shared" si="2"/>
        <v>26.702340000000014</v>
      </c>
      <c r="L25" s="375">
        <v>0</v>
      </c>
      <c r="M25" s="375">
        <v>0</v>
      </c>
    </row>
    <row r="26" spans="1:13" s="353" customFormat="1" ht="13">
      <c r="A26" s="349" t="s">
        <v>315</v>
      </c>
      <c r="B26" s="350" t="s">
        <v>914</v>
      </c>
      <c r="C26" s="389">
        <v>62.52</v>
      </c>
      <c r="D26" s="613">
        <v>1.2521600000000035</v>
      </c>
      <c r="E26" s="374">
        <v>34.53</v>
      </c>
      <c r="F26" s="612">
        <v>1528.2839999999999</v>
      </c>
      <c r="G26" s="389">
        <f t="shared" si="0"/>
        <v>45.85</v>
      </c>
      <c r="H26" s="612">
        <v>995.24599999999998</v>
      </c>
      <c r="I26" s="375">
        <v>29.86</v>
      </c>
      <c r="J26" s="375">
        <f t="shared" si="1"/>
        <v>15.990000000000002</v>
      </c>
      <c r="K26" s="375">
        <f t="shared" si="2"/>
        <v>5.9221600000000052</v>
      </c>
      <c r="L26" s="375">
        <v>0</v>
      </c>
      <c r="M26" s="375">
        <v>0</v>
      </c>
    </row>
    <row r="27" spans="1:13" s="353" customFormat="1" ht="13">
      <c r="A27" s="349" t="s">
        <v>316</v>
      </c>
      <c r="B27" s="350" t="s">
        <v>915</v>
      </c>
      <c r="C27" s="390">
        <v>60.42</v>
      </c>
      <c r="D27" s="613">
        <v>12.537329999999997</v>
      </c>
      <c r="E27" s="374">
        <v>33.369999999999997</v>
      </c>
      <c r="F27" s="612">
        <v>891.89400000000001</v>
      </c>
      <c r="G27" s="389">
        <f t="shared" si="0"/>
        <v>26.76</v>
      </c>
      <c r="H27" s="612">
        <v>394.476</v>
      </c>
      <c r="I27" s="375">
        <v>11.83</v>
      </c>
      <c r="J27" s="375">
        <f t="shared" si="1"/>
        <v>14.930000000000001</v>
      </c>
      <c r="K27" s="375">
        <f t="shared" si="2"/>
        <v>34.077329999999996</v>
      </c>
      <c r="L27" s="375">
        <v>0</v>
      </c>
      <c r="M27" s="375">
        <v>0</v>
      </c>
    </row>
    <row r="28" spans="1:13" s="353" customFormat="1" ht="13">
      <c r="A28" s="349" t="s">
        <v>916</v>
      </c>
      <c r="B28" s="350" t="s">
        <v>917</v>
      </c>
      <c r="C28" s="390">
        <v>133.75</v>
      </c>
      <c r="D28" s="613">
        <v>26.349220000000017</v>
      </c>
      <c r="E28" s="374">
        <v>73.87</v>
      </c>
      <c r="F28" s="612">
        <v>2492.9520000000002</v>
      </c>
      <c r="G28" s="389">
        <f t="shared" si="0"/>
        <v>74.790000000000006</v>
      </c>
      <c r="H28" s="612">
        <v>1767.2240000000002</v>
      </c>
      <c r="I28" s="375">
        <v>53.02</v>
      </c>
      <c r="J28" s="375">
        <f t="shared" si="1"/>
        <v>21.770000000000003</v>
      </c>
      <c r="K28" s="375">
        <f t="shared" si="2"/>
        <v>47.199220000000018</v>
      </c>
      <c r="L28" s="375">
        <v>0</v>
      </c>
      <c r="M28" s="375">
        <v>0</v>
      </c>
    </row>
    <row r="29" spans="1:13" s="353" customFormat="1" ht="13">
      <c r="A29" s="349" t="s">
        <v>918</v>
      </c>
      <c r="B29" s="350" t="s">
        <v>919</v>
      </c>
      <c r="C29" s="389">
        <v>57.62</v>
      </c>
      <c r="D29" s="613">
        <v>0.28454999999999586</v>
      </c>
      <c r="E29" s="374">
        <v>31.82</v>
      </c>
      <c r="F29" s="612">
        <v>1618.7091999999998</v>
      </c>
      <c r="G29" s="389">
        <f t="shared" si="0"/>
        <v>48.56</v>
      </c>
      <c r="H29" s="612">
        <v>865.33999999999992</v>
      </c>
      <c r="I29" s="375">
        <v>25.96</v>
      </c>
      <c r="J29" s="375">
        <f t="shared" si="1"/>
        <v>22.6</v>
      </c>
      <c r="K29" s="375">
        <f t="shared" si="2"/>
        <v>6.1445499999999953</v>
      </c>
      <c r="L29" s="375">
        <v>0</v>
      </c>
      <c r="M29" s="375">
        <v>0</v>
      </c>
    </row>
    <row r="30" spans="1:13" s="353" customFormat="1" ht="13">
      <c r="A30" s="349" t="s">
        <v>920</v>
      </c>
      <c r="B30" s="350" t="s">
        <v>921</v>
      </c>
      <c r="C30" s="390">
        <v>135.63999999999999</v>
      </c>
      <c r="D30" s="613">
        <v>0.74624000000000024</v>
      </c>
      <c r="E30" s="374">
        <v>74.91</v>
      </c>
      <c r="F30" s="612">
        <v>3255.5720000000001</v>
      </c>
      <c r="G30" s="389">
        <f t="shared" si="0"/>
        <v>97.67</v>
      </c>
      <c r="H30" s="612">
        <v>2106.1350000000002</v>
      </c>
      <c r="I30" s="375">
        <v>63.18</v>
      </c>
      <c r="J30" s="375">
        <f t="shared" si="1"/>
        <v>34.49</v>
      </c>
      <c r="K30" s="375">
        <f t="shared" si="2"/>
        <v>12.476239999999997</v>
      </c>
      <c r="L30" s="375">
        <v>0</v>
      </c>
      <c r="M30" s="375">
        <v>0</v>
      </c>
    </row>
    <row r="31" spans="1:13" s="353" customFormat="1" ht="13">
      <c r="A31" s="349" t="s">
        <v>922</v>
      </c>
      <c r="B31" s="350" t="s">
        <v>923</v>
      </c>
      <c r="C31" s="390">
        <v>99.65</v>
      </c>
      <c r="D31" s="613">
        <v>0.7383299999999906</v>
      </c>
      <c r="E31" s="374">
        <v>55.04</v>
      </c>
      <c r="F31" s="612">
        <v>2454.7640000000001</v>
      </c>
      <c r="G31" s="389">
        <f t="shared" si="0"/>
        <v>73.64</v>
      </c>
      <c r="H31" s="612">
        <v>1598.664</v>
      </c>
      <c r="I31" s="375">
        <v>47.96</v>
      </c>
      <c r="J31" s="375">
        <f t="shared" si="1"/>
        <v>25.68</v>
      </c>
      <c r="K31" s="375">
        <f t="shared" si="2"/>
        <v>7.8183299999999889</v>
      </c>
      <c r="L31" s="375">
        <v>0</v>
      </c>
      <c r="M31" s="375">
        <v>0</v>
      </c>
    </row>
    <row r="32" spans="1:13" s="353" customFormat="1" ht="13">
      <c r="A32" s="349" t="s">
        <v>924</v>
      </c>
      <c r="B32" s="350" t="s">
        <v>925</v>
      </c>
      <c r="C32" s="390">
        <v>120.3</v>
      </c>
      <c r="D32" s="613">
        <v>17.160459999999986</v>
      </c>
      <c r="E32" s="374">
        <v>66.44</v>
      </c>
      <c r="F32" s="612">
        <v>2810.2139999999999</v>
      </c>
      <c r="G32" s="389">
        <f t="shared" si="0"/>
        <v>84.31</v>
      </c>
      <c r="H32" s="612">
        <v>1873.5</v>
      </c>
      <c r="I32" s="375">
        <v>56.21</v>
      </c>
      <c r="J32" s="375">
        <f t="shared" si="1"/>
        <v>28.1</v>
      </c>
      <c r="K32" s="375">
        <f t="shared" si="2"/>
        <v>27.390459999999983</v>
      </c>
      <c r="L32" s="375">
        <v>0</v>
      </c>
      <c r="M32" s="375">
        <v>0</v>
      </c>
    </row>
    <row r="33" spans="1:13" s="353" customFormat="1" ht="13">
      <c r="A33" s="349" t="s">
        <v>926</v>
      </c>
      <c r="B33" s="350" t="s">
        <v>927</v>
      </c>
      <c r="C33" s="390">
        <v>108.84</v>
      </c>
      <c r="D33" s="613">
        <v>0.16479999999999961</v>
      </c>
      <c r="E33" s="374">
        <v>60.11</v>
      </c>
      <c r="F33" s="612">
        <v>2651.5726000000004</v>
      </c>
      <c r="G33" s="389">
        <f t="shared" si="0"/>
        <v>79.55</v>
      </c>
      <c r="H33" s="612">
        <v>1725.4560000000001</v>
      </c>
      <c r="I33" s="375">
        <v>51.76</v>
      </c>
      <c r="J33" s="375">
        <f t="shared" si="1"/>
        <v>27.79</v>
      </c>
      <c r="K33" s="375">
        <f t="shared" si="2"/>
        <v>8.514800000000001</v>
      </c>
      <c r="L33" s="375">
        <v>0</v>
      </c>
      <c r="M33" s="375">
        <v>0</v>
      </c>
    </row>
    <row r="34" spans="1:13" s="353" customFormat="1" ht="13">
      <c r="A34" s="349" t="s">
        <v>928</v>
      </c>
      <c r="B34" s="350" t="s">
        <v>929</v>
      </c>
      <c r="C34" s="389">
        <v>207.02</v>
      </c>
      <c r="D34" s="613">
        <v>9.0155200000000377</v>
      </c>
      <c r="E34" s="374">
        <v>114.33</v>
      </c>
      <c r="F34" s="612">
        <v>4917.2977000000001</v>
      </c>
      <c r="G34" s="389">
        <f t="shared" si="0"/>
        <v>147.52000000000001</v>
      </c>
      <c r="H34" s="612">
        <v>3264.4900000000002</v>
      </c>
      <c r="I34" s="375">
        <v>97.93</v>
      </c>
      <c r="J34" s="375">
        <f t="shared" si="1"/>
        <v>49.59</v>
      </c>
      <c r="K34" s="375">
        <f t="shared" si="2"/>
        <v>25.415520000000029</v>
      </c>
      <c r="L34" s="375">
        <v>0</v>
      </c>
      <c r="M34" s="375">
        <v>0</v>
      </c>
    </row>
    <row r="35" spans="1:13" s="353" customFormat="1" ht="13">
      <c r="A35" s="349" t="s">
        <v>930</v>
      </c>
      <c r="B35" s="350" t="s">
        <v>931</v>
      </c>
      <c r="C35" s="390">
        <v>65.69</v>
      </c>
      <c r="D35" s="613">
        <v>5.6858900000000077</v>
      </c>
      <c r="E35" s="374">
        <v>36.28</v>
      </c>
      <c r="F35" s="612">
        <v>1586.527</v>
      </c>
      <c r="G35" s="389">
        <f t="shared" si="0"/>
        <v>47.6</v>
      </c>
      <c r="H35" s="612">
        <v>1030.4560000000001</v>
      </c>
      <c r="I35" s="375">
        <v>30.91</v>
      </c>
      <c r="J35" s="375">
        <f t="shared" si="1"/>
        <v>16.690000000000001</v>
      </c>
      <c r="K35" s="375">
        <f t="shared" si="2"/>
        <v>11.055890000000009</v>
      </c>
      <c r="L35" s="375">
        <v>0</v>
      </c>
      <c r="M35" s="375">
        <v>0</v>
      </c>
    </row>
    <row r="36" spans="1:13" s="353" customFormat="1" ht="13">
      <c r="A36" s="349" t="s">
        <v>932</v>
      </c>
      <c r="B36" s="350" t="s">
        <v>933</v>
      </c>
      <c r="C36" s="389">
        <v>49.62</v>
      </c>
      <c r="D36" s="613">
        <v>7.9745799999999889</v>
      </c>
      <c r="E36" s="374">
        <v>27.4</v>
      </c>
      <c r="F36" s="612">
        <v>1317.9720000000002</v>
      </c>
      <c r="G36" s="389">
        <f t="shared" si="0"/>
        <v>39.54</v>
      </c>
      <c r="H36" s="612">
        <v>895.1819999999999</v>
      </c>
      <c r="I36" s="375">
        <v>26.86</v>
      </c>
      <c r="J36" s="375">
        <f t="shared" si="1"/>
        <v>12.68</v>
      </c>
      <c r="K36" s="375">
        <f t="shared" si="2"/>
        <v>8.514579999999988</v>
      </c>
      <c r="L36" s="375">
        <v>0</v>
      </c>
      <c r="M36" s="375">
        <v>0</v>
      </c>
    </row>
    <row r="37" spans="1:13" s="353" customFormat="1" ht="13">
      <c r="A37" s="349" t="s">
        <v>934</v>
      </c>
      <c r="B37" s="350" t="s">
        <v>935</v>
      </c>
      <c r="C37" s="389">
        <v>105.46</v>
      </c>
      <c r="D37" s="613">
        <v>1.8716999999999757</v>
      </c>
      <c r="E37" s="374">
        <v>58.24</v>
      </c>
      <c r="F37" s="612">
        <v>2515.5500000000002</v>
      </c>
      <c r="G37" s="389">
        <f t="shared" si="0"/>
        <v>75.47</v>
      </c>
      <c r="H37" s="612">
        <v>1663.779</v>
      </c>
      <c r="I37" s="375">
        <v>49.91</v>
      </c>
      <c r="J37" s="375">
        <f t="shared" si="1"/>
        <v>25.560000000000002</v>
      </c>
      <c r="K37" s="375">
        <f t="shared" si="2"/>
        <v>10.201699999999981</v>
      </c>
      <c r="L37" s="375">
        <v>0</v>
      </c>
      <c r="M37" s="375">
        <v>0</v>
      </c>
    </row>
    <row r="38" spans="1:13" s="353" customFormat="1" ht="13">
      <c r="A38" s="349" t="s">
        <v>936</v>
      </c>
      <c r="B38" s="350" t="s">
        <v>937</v>
      </c>
      <c r="C38" s="390">
        <v>104.54</v>
      </c>
      <c r="D38" s="613">
        <v>32.103329999999985</v>
      </c>
      <c r="E38" s="374">
        <v>57.74</v>
      </c>
      <c r="F38" s="612">
        <v>1981.836</v>
      </c>
      <c r="G38" s="389">
        <f t="shared" si="0"/>
        <v>59.46</v>
      </c>
      <c r="H38" s="612">
        <v>1112.3530000000001</v>
      </c>
      <c r="I38" s="375">
        <v>33.369999999999997</v>
      </c>
      <c r="J38" s="375">
        <f t="shared" si="1"/>
        <v>26.090000000000003</v>
      </c>
      <c r="K38" s="375">
        <f t="shared" si="2"/>
        <v>56.473329999999983</v>
      </c>
      <c r="L38" s="375">
        <v>0</v>
      </c>
      <c r="M38" s="375">
        <v>0</v>
      </c>
    </row>
    <row r="39" spans="1:13" s="353" customFormat="1" ht="13">
      <c r="A39" s="349" t="s">
        <v>938</v>
      </c>
      <c r="B39" s="350" t="s">
        <v>939</v>
      </c>
      <c r="C39" s="390">
        <v>74.33</v>
      </c>
      <c r="D39" s="613">
        <v>1.960560000000001</v>
      </c>
      <c r="E39" s="374">
        <v>41.05</v>
      </c>
      <c r="F39" s="612">
        <v>1105.5920000000001</v>
      </c>
      <c r="G39" s="389">
        <f t="shared" si="0"/>
        <v>33.17</v>
      </c>
      <c r="H39" s="612">
        <v>477.24599999999998</v>
      </c>
      <c r="I39" s="375">
        <v>14.32</v>
      </c>
      <c r="J39" s="375">
        <f t="shared" si="1"/>
        <v>18.850000000000001</v>
      </c>
      <c r="K39" s="375">
        <f t="shared" si="2"/>
        <v>28.690559999999998</v>
      </c>
      <c r="L39" s="375">
        <v>0</v>
      </c>
      <c r="M39" s="375">
        <v>0</v>
      </c>
    </row>
    <row r="40" spans="1:13" s="353" customFormat="1" ht="13">
      <c r="A40" s="349" t="s">
        <v>940</v>
      </c>
      <c r="B40" s="356" t="s">
        <v>941</v>
      </c>
      <c r="C40" s="613">
        <v>74.319999999999993</v>
      </c>
      <c r="D40" s="613">
        <v>0</v>
      </c>
      <c r="E40" s="374">
        <v>41.05</v>
      </c>
      <c r="F40" s="374">
        <v>1495.3979999999999</v>
      </c>
      <c r="G40" s="389">
        <f t="shared" si="0"/>
        <v>44.86</v>
      </c>
      <c r="H40" s="612">
        <v>1009.3050000000001</v>
      </c>
      <c r="I40" s="375">
        <v>30.28</v>
      </c>
      <c r="J40" s="375">
        <f t="shared" si="1"/>
        <v>14.579999999999998</v>
      </c>
      <c r="K40" s="375">
        <f t="shared" si="2"/>
        <v>10.769999999999996</v>
      </c>
      <c r="L40" s="375">
        <v>0</v>
      </c>
      <c r="M40" s="375">
        <v>0</v>
      </c>
    </row>
    <row r="41" spans="1:13" s="355" customFormat="1">
      <c r="A41" s="349" t="s">
        <v>942</v>
      </c>
      <c r="B41" s="356" t="s">
        <v>943</v>
      </c>
      <c r="C41" s="613">
        <v>39.69</v>
      </c>
      <c r="D41" s="613">
        <v>0</v>
      </c>
      <c r="E41" s="374">
        <v>21.92</v>
      </c>
      <c r="F41" s="374">
        <v>598.04399999999998</v>
      </c>
      <c r="G41" s="389">
        <f t="shared" si="0"/>
        <v>17.940000000000001</v>
      </c>
      <c r="H41" s="612">
        <v>256.99099999999999</v>
      </c>
      <c r="I41" s="375">
        <v>7.71</v>
      </c>
      <c r="J41" s="375">
        <f t="shared" si="1"/>
        <v>10.23</v>
      </c>
      <c r="K41" s="375">
        <f t="shared" si="2"/>
        <v>14.21</v>
      </c>
      <c r="L41" s="375">
        <v>0</v>
      </c>
      <c r="M41" s="375">
        <v>0</v>
      </c>
    </row>
    <row r="42" spans="1:13" s="355" customFormat="1">
      <c r="A42" s="349" t="s">
        <v>944</v>
      </c>
      <c r="B42" s="356" t="s">
        <v>945</v>
      </c>
      <c r="C42" s="613">
        <v>92.47</v>
      </c>
      <c r="D42" s="613">
        <v>0</v>
      </c>
      <c r="E42" s="374">
        <v>51.07</v>
      </c>
      <c r="F42" s="374">
        <v>2007.3795</v>
      </c>
      <c r="G42" s="389">
        <f t="shared" si="0"/>
        <v>60.22</v>
      </c>
      <c r="H42" s="612">
        <v>1453.768</v>
      </c>
      <c r="I42" s="375">
        <v>43.61</v>
      </c>
      <c r="J42" s="375">
        <f t="shared" si="1"/>
        <v>16.61</v>
      </c>
      <c r="K42" s="375">
        <f t="shared" si="2"/>
        <v>7.4600000000000009</v>
      </c>
      <c r="L42" s="375">
        <v>0</v>
      </c>
      <c r="M42" s="375">
        <v>0</v>
      </c>
    </row>
    <row r="43" spans="1:13" s="355" customFormat="1">
      <c r="A43" s="349" t="s">
        <v>946</v>
      </c>
      <c r="B43" s="356" t="s">
        <v>947</v>
      </c>
      <c r="C43" s="613">
        <v>17.649999999999999</v>
      </c>
      <c r="D43" s="613">
        <v>0</v>
      </c>
      <c r="E43" s="374">
        <v>9.75</v>
      </c>
      <c r="F43" s="374">
        <v>0</v>
      </c>
      <c r="G43" s="389">
        <f t="shared" si="0"/>
        <v>0</v>
      </c>
      <c r="H43" s="612">
        <v>0</v>
      </c>
      <c r="I43" s="375">
        <v>0</v>
      </c>
      <c r="J43" s="375">
        <f t="shared" si="1"/>
        <v>0</v>
      </c>
      <c r="K43" s="375">
        <f t="shared" si="2"/>
        <v>9.75</v>
      </c>
      <c r="L43" s="375">
        <v>0</v>
      </c>
      <c r="M43" s="375">
        <v>0</v>
      </c>
    </row>
    <row r="44" spans="1:13" s="355" customFormat="1" ht="37.5">
      <c r="A44" s="349" t="s">
        <v>948</v>
      </c>
      <c r="B44" s="356" t="s">
        <v>949</v>
      </c>
      <c r="C44" s="619">
        <v>47.36</v>
      </c>
      <c r="D44" s="619">
        <v>0</v>
      </c>
      <c r="E44" s="374">
        <v>26.16</v>
      </c>
      <c r="F44" s="374">
        <v>1165.848</v>
      </c>
      <c r="G44" s="620">
        <f t="shared" si="0"/>
        <v>34.979999999999997</v>
      </c>
      <c r="H44" s="368">
        <v>758.12100000000009</v>
      </c>
      <c r="I44" s="390">
        <v>22.74</v>
      </c>
      <c r="J44" s="390">
        <f t="shared" si="1"/>
        <v>12.239999999999998</v>
      </c>
      <c r="K44" s="390">
        <f t="shared" si="2"/>
        <v>3.4200000000000017</v>
      </c>
      <c r="L44" s="390">
        <v>0</v>
      </c>
      <c r="M44" s="390">
        <v>0</v>
      </c>
    </row>
    <row r="45" spans="1:13" s="355" customFormat="1" ht="25">
      <c r="A45" s="349" t="s">
        <v>950</v>
      </c>
      <c r="B45" s="356" t="s">
        <v>951</v>
      </c>
      <c r="C45" s="619">
        <v>30.37</v>
      </c>
      <c r="D45" s="619">
        <v>0</v>
      </c>
      <c r="E45" s="374">
        <v>16.78</v>
      </c>
      <c r="F45" s="374">
        <v>0</v>
      </c>
      <c r="G45" s="620">
        <f t="shared" si="0"/>
        <v>0</v>
      </c>
      <c r="H45" s="368">
        <v>0</v>
      </c>
      <c r="I45" s="390">
        <v>0</v>
      </c>
      <c r="J45" s="390">
        <f t="shared" si="1"/>
        <v>0</v>
      </c>
      <c r="K45" s="390">
        <f t="shared" si="2"/>
        <v>16.78</v>
      </c>
      <c r="L45" s="390">
        <v>0</v>
      </c>
      <c r="M45" s="390">
        <v>0</v>
      </c>
    </row>
    <row r="46" spans="1:13" ht="13">
      <c r="A46" s="134" t="s">
        <v>90</v>
      </c>
      <c r="B46" s="133"/>
      <c r="C46" s="621">
        <f>SUM(C13:C45)</f>
        <v>3033.25</v>
      </c>
      <c r="D46" s="621">
        <f t="shared" ref="D46:M46" si="3">SUM(D13:D45)</f>
        <v>215.08391999999998</v>
      </c>
      <c r="E46" s="621">
        <f t="shared" si="3"/>
        <v>1675.2199999999998</v>
      </c>
      <c r="F46" s="621">
        <f t="shared" si="3"/>
        <v>66611.963600000017</v>
      </c>
      <c r="G46" s="621">
        <f t="shared" si="3"/>
        <v>1998.39</v>
      </c>
      <c r="H46" s="621">
        <f t="shared" si="3"/>
        <v>43020.350600000005</v>
      </c>
      <c r="I46" s="621">
        <f t="shared" si="3"/>
        <v>1290.5799999999997</v>
      </c>
      <c r="J46" s="621">
        <f t="shared" si="3"/>
        <v>707.81000000000017</v>
      </c>
      <c r="K46" s="621">
        <f t="shared" si="3"/>
        <v>599.72391999999991</v>
      </c>
      <c r="L46" s="621">
        <f t="shared" si="3"/>
        <v>0</v>
      </c>
      <c r="M46" s="621">
        <f t="shared" si="3"/>
        <v>0</v>
      </c>
    </row>
    <row r="48" spans="1:13">
      <c r="I48" s="132">
        <f>I46/G46</f>
        <v>0.64580987695094538</v>
      </c>
    </row>
    <row r="49" spans="1:14" ht="15.75" customHeight="1">
      <c r="H49" s="818"/>
      <c r="I49" s="818">
        <f>G46-I46</f>
        <v>707.8100000000004</v>
      </c>
    </row>
    <row r="50" spans="1:14" s="577" customFormat="1" ht="15.75" customHeight="1">
      <c r="A50" s="480"/>
      <c r="B50" s="480"/>
      <c r="C50" s="387"/>
      <c r="D50" s="387"/>
      <c r="E50" s="387"/>
      <c r="F50" s="387"/>
      <c r="G50" s="387"/>
      <c r="H50" s="387"/>
      <c r="I50" s="355"/>
      <c r="J50" s="982" t="s">
        <v>13</v>
      </c>
      <c r="K50" s="982"/>
      <c r="L50" s="355"/>
    </row>
    <row r="51" spans="1:14" s="577" customFormat="1" ht="15.75" customHeight="1">
      <c r="A51" s="480" t="s">
        <v>12</v>
      </c>
      <c r="B51" s="387"/>
      <c r="C51" s="590"/>
      <c r="D51" s="948" t="s">
        <v>13</v>
      </c>
      <c r="E51" s="948"/>
      <c r="F51" s="353"/>
      <c r="G51" s="387"/>
      <c r="H51" s="387"/>
      <c r="I51" s="355"/>
      <c r="J51" s="481" t="s">
        <v>14</v>
      </c>
      <c r="K51" s="481"/>
      <c r="L51" s="355"/>
    </row>
    <row r="52" spans="1:14" s="577" customFormat="1" ht="12.75" customHeight="1">
      <c r="A52" s="480"/>
      <c r="B52" s="480"/>
      <c r="C52" s="943" t="s">
        <v>898</v>
      </c>
      <c r="D52" s="943"/>
      <c r="E52" s="943"/>
      <c r="F52" s="943"/>
      <c r="G52" s="387"/>
      <c r="H52" s="387"/>
      <c r="I52" s="355"/>
      <c r="J52" s="481" t="s">
        <v>953</v>
      </c>
      <c r="K52" s="481"/>
      <c r="L52" s="355"/>
    </row>
    <row r="53" spans="1:14" s="577" customFormat="1" ht="13">
      <c r="A53" s="387"/>
      <c r="B53" s="387"/>
      <c r="C53" s="387"/>
      <c r="D53" s="387"/>
      <c r="E53" s="387"/>
      <c r="F53" s="387"/>
      <c r="G53" s="387"/>
      <c r="H53" s="387"/>
      <c r="I53" s="355"/>
      <c r="J53" s="482" t="s">
        <v>84</v>
      </c>
      <c r="K53" s="483"/>
      <c r="L53" s="355"/>
      <c r="M53" s="31"/>
    </row>
    <row r="54" spans="1:14" ht="13">
      <c r="A54" s="14"/>
      <c r="B54" s="577"/>
      <c r="C54" s="577"/>
      <c r="D54" s="577"/>
      <c r="E54" s="577"/>
      <c r="F54" s="577"/>
      <c r="G54" s="577"/>
      <c r="H54" s="577"/>
      <c r="I54" s="577"/>
      <c r="J54" s="257"/>
      <c r="K54" s="577"/>
      <c r="L54" s="577"/>
      <c r="M54" s="577"/>
      <c r="N54" s="577"/>
    </row>
  </sheetData>
  <mergeCells count="19">
    <mergeCell ref="D51:E51"/>
    <mergeCell ref="C52:F52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D9:D11"/>
    <mergeCell ref="E9:E11"/>
    <mergeCell ref="A9:A11"/>
    <mergeCell ref="M9:M11"/>
    <mergeCell ref="L9:L11"/>
    <mergeCell ref="B9:B11"/>
    <mergeCell ref="J50:K50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55"/>
  <sheetViews>
    <sheetView topLeftCell="A10" zoomScale="85" zoomScaleNormal="85" zoomScaleSheetLayoutView="90" workbookViewId="0">
      <selection activeCell="O18" sqref="O18"/>
    </sheetView>
  </sheetViews>
  <sheetFormatPr defaultColWidth="9.1796875" defaultRowHeight="12.5"/>
  <cols>
    <col min="1" max="1" width="5.54296875" style="15" customWidth="1"/>
    <col min="2" max="2" width="15.453125" style="15" bestFit="1" customWidth="1"/>
    <col min="3" max="3" width="10.54296875" style="15" customWidth="1"/>
    <col min="4" max="4" width="11.453125" style="15" customWidth="1"/>
    <col min="5" max="5" width="8.54296875" style="15" customWidth="1"/>
    <col min="6" max="6" width="10.81640625" style="15" customWidth="1"/>
    <col min="7" max="7" width="15.81640625" style="15" customWidth="1"/>
    <col min="8" max="8" width="12.453125" style="15" customWidth="1"/>
    <col min="9" max="9" width="12.1796875" style="15" customWidth="1"/>
    <col min="10" max="10" width="9" style="15" customWidth="1"/>
    <col min="11" max="11" width="12" style="15" customWidth="1"/>
    <col min="12" max="12" width="17.453125" style="15" customWidth="1"/>
    <col min="13" max="13" width="9.1796875" style="15" hidden="1" customWidth="1"/>
    <col min="14" max="16384" width="9.1796875" style="15"/>
  </cols>
  <sheetData>
    <row r="1" spans="1:19" customFormat="1" ht="15.5">
      <c r="D1" s="31"/>
      <c r="E1" s="31"/>
      <c r="F1" s="31"/>
      <c r="G1" s="31"/>
      <c r="H1" s="31"/>
      <c r="I1" s="31"/>
      <c r="J1" s="31"/>
      <c r="K1" s="31"/>
      <c r="L1" s="975" t="s">
        <v>430</v>
      </c>
      <c r="M1" s="975"/>
      <c r="N1" s="975"/>
      <c r="O1" s="38"/>
      <c r="P1" s="38"/>
    </row>
    <row r="2" spans="1:19" customFormat="1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40"/>
      <c r="N2" s="40"/>
      <c r="O2" s="40"/>
      <c r="P2" s="40"/>
    </row>
    <row r="3" spans="1:19" customFormat="1" ht="20">
      <c r="A3" s="976" t="s">
        <v>743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39"/>
      <c r="N3" s="39"/>
      <c r="O3" s="39"/>
      <c r="P3" s="39"/>
    </row>
    <row r="4" spans="1:19" customFormat="1" ht="10.5" customHeight="1"/>
    <row r="5" spans="1:19" ht="19.5" customHeight="1">
      <c r="A5" s="966" t="s">
        <v>811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</row>
    <row r="6" spans="1:19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9" ht="13">
      <c r="A7" s="862" t="s">
        <v>899</v>
      </c>
      <c r="B7" s="862"/>
      <c r="F7" s="974" t="s">
        <v>19</v>
      </c>
      <c r="G7" s="974"/>
      <c r="H7" s="974"/>
      <c r="I7" s="974"/>
      <c r="J7" s="974"/>
      <c r="K7" s="974"/>
      <c r="L7" s="974"/>
    </row>
    <row r="8" spans="1:19" ht="13">
      <c r="A8" s="14"/>
      <c r="F8" s="16"/>
      <c r="G8" s="95"/>
      <c r="H8" s="95"/>
      <c r="I8" s="947" t="s">
        <v>832</v>
      </c>
      <c r="J8" s="947"/>
      <c r="K8" s="947"/>
      <c r="L8" s="947"/>
    </row>
    <row r="9" spans="1:19" s="14" customFormat="1" ht="13">
      <c r="A9" s="856" t="s">
        <v>2</v>
      </c>
      <c r="B9" s="856" t="s">
        <v>3</v>
      </c>
      <c r="C9" s="837" t="s">
        <v>25</v>
      </c>
      <c r="D9" s="865"/>
      <c r="E9" s="865"/>
      <c r="F9" s="865"/>
      <c r="G9" s="865"/>
      <c r="H9" s="837" t="s">
        <v>26</v>
      </c>
      <c r="I9" s="865"/>
      <c r="J9" s="865"/>
      <c r="K9" s="865"/>
      <c r="L9" s="865"/>
      <c r="R9" s="26"/>
      <c r="S9" s="27"/>
    </row>
    <row r="10" spans="1:19" s="14" customFormat="1" ht="65">
      <c r="A10" s="856"/>
      <c r="B10" s="856"/>
      <c r="C10" s="316" t="s">
        <v>851</v>
      </c>
      <c r="D10" s="316" t="s">
        <v>824</v>
      </c>
      <c r="E10" s="5" t="s">
        <v>70</v>
      </c>
      <c r="F10" s="5" t="s">
        <v>71</v>
      </c>
      <c r="G10" s="5" t="s">
        <v>365</v>
      </c>
      <c r="H10" s="316" t="s">
        <v>851</v>
      </c>
      <c r="I10" s="316" t="s">
        <v>824</v>
      </c>
      <c r="J10" s="5" t="s">
        <v>70</v>
      </c>
      <c r="K10" s="5" t="s">
        <v>71</v>
      </c>
      <c r="L10" s="5" t="s">
        <v>366</v>
      </c>
    </row>
    <row r="11" spans="1:19" s="14" customFormat="1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s="14" customFormat="1" ht="13">
      <c r="A12" s="342" t="s">
        <v>257</v>
      </c>
      <c r="B12" s="343" t="s">
        <v>901</v>
      </c>
      <c r="C12" s="258" t="s">
        <v>7</v>
      </c>
      <c r="D12" s="258" t="s">
        <v>7</v>
      </c>
      <c r="E12" s="258" t="s">
        <v>7</v>
      </c>
      <c r="F12" s="258" t="s">
        <v>7</v>
      </c>
      <c r="G12" s="258" t="s">
        <v>7</v>
      </c>
      <c r="H12" s="258" t="s">
        <v>7</v>
      </c>
      <c r="I12" s="258" t="s">
        <v>7</v>
      </c>
      <c r="J12" s="258" t="s">
        <v>7</v>
      </c>
      <c r="K12" s="258" t="s">
        <v>7</v>
      </c>
      <c r="L12" s="258" t="s">
        <v>7</v>
      </c>
    </row>
    <row r="13" spans="1:19" s="14" customFormat="1" ht="13">
      <c r="A13" s="342" t="s">
        <v>258</v>
      </c>
      <c r="B13" s="343" t="s">
        <v>902</v>
      </c>
      <c r="C13" s="258" t="s">
        <v>7</v>
      </c>
      <c r="D13" s="258" t="s">
        <v>7</v>
      </c>
      <c r="E13" s="258" t="s">
        <v>7</v>
      </c>
      <c r="F13" s="258" t="s">
        <v>7</v>
      </c>
      <c r="G13" s="258" t="s">
        <v>7</v>
      </c>
      <c r="H13" s="258" t="s">
        <v>7</v>
      </c>
      <c r="I13" s="258" t="s">
        <v>7</v>
      </c>
      <c r="J13" s="258" t="s">
        <v>7</v>
      </c>
      <c r="K13" s="258" t="s">
        <v>7</v>
      </c>
      <c r="L13" s="258" t="s">
        <v>7</v>
      </c>
    </row>
    <row r="14" spans="1:19" s="14" customFormat="1" ht="13">
      <c r="A14" s="342" t="s">
        <v>259</v>
      </c>
      <c r="B14" s="343" t="s">
        <v>903</v>
      </c>
      <c r="C14" s="258" t="s">
        <v>7</v>
      </c>
      <c r="D14" s="258" t="s">
        <v>7</v>
      </c>
      <c r="E14" s="258" t="s">
        <v>7</v>
      </c>
      <c r="F14" s="258" t="s">
        <v>7</v>
      </c>
      <c r="G14" s="258" t="s">
        <v>7</v>
      </c>
      <c r="H14" s="258" t="s">
        <v>7</v>
      </c>
      <c r="I14" s="258" t="s">
        <v>7</v>
      </c>
      <c r="J14" s="258" t="s">
        <v>7</v>
      </c>
      <c r="K14" s="258" t="s">
        <v>7</v>
      </c>
      <c r="L14" s="258" t="s">
        <v>7</v>
      </c>
    </row>
    <row r="15" spans="1:19" s="14" customFormat="1" ht="13">
      <c r="A15" s="342" t="s">
        <v>260</v>
      </c>
      <c r="B15" s="343" t="s">
        <v>904</v>
      </c>
      <c r="C15" s="258" t="s">
        <v>7</v>
      </c>
      <c r="D15" s="258" t="s">
        <v>7</v>
      </c>
      <c r="E15" s="258" t="s">
        <v>7</v>
      </c>
      <c r="F15" s="258" t="s">
        <v>7</v>
      </c>
      <c r="G15" s="258" t="s">
        <v>7</v>
      </c>
      <c r="H15" s="258" t="s">
        <v>7</v>
      </c>
      <c r="I15" s="258" t="s">
        <v>7</v>
      </c>
      <c r="J15" s="258" t="s">
        <v>7</v>
      </c>
      <c r="K15" s="258" t="s">
        <v>7</v>
      </c>
      <c r="L15" s="258" t="s">
        <v>7</v>
      </c>
    </row>
    <row r="16" spans="1:19" s="14" customFormat="1" ht="13">
      <c r="A16" s="342" t="s">
        <v>261</v>
      </c>
      <c r="B16" s="343" t="s">
        <v>905</v>
      </c>
      <c r="C16" s="258" t="s">
        <v>7</v>
      </c>
      <c r="D16" s="258" t="s">
        <v>7</v>
      </c>
      <c r="E16" s="258" t="s">
        <v>7</v>
      </c>
      <c r="F16" s="258" t="s">
        <v>7</v>
      </c>
      <c r="G16" s="258" t="s">
        <v>7</v>
      </c>
      <c r="H16" s="258" t="s">
        <v>7</v>
      </c>
      <c r="I16" s="258" t="s">
        <v>7</v>
      </c>
      <c r="J16" s="258" t="s">
        <v>7</v>
      </c>
      <c r="K16" s="258" t="s">
        <v>7</v>
      </c>
      <c r="L16" s="258" t="s">
        <v>7</v>
      </c>
    </row>
    <row r="17" spans="1:12" s="14" customFormat="1" ht="13">
      <c r="A17" s="342" t="s">
        <v>262</v>
      </c>
      <c r="B17" s="343" t="s">
        <v>906</v>
      </c>
      <c r="C17" s="258" t="s">
        <v>7</v>
      </c>
      <c r="D17" s="258" t="s">
        <v>7</v>
      </c>
      <c r="E17" s="258" t="s">
        <v>7</v>
      </c>
      <c r="F17" s="258" t="s">
        <v>7</v>
      </c>
      <c r="G17" s="258" t="s">
        <v>7</v>
      </c>
      <c r="H17" s="258" t="s">
        <v>7</v>
      </c>
      <c r="I17" s="258" t="s">
        <v>7</v>
      </c>
      <c r="J17" s="258" t="s">
        <v>7</v>
      </c>
      <c r="K17" s="258" t="s">
        <v>7</v>
      </c>
      <c r="L17" s="258" t="s">
        <v>7</v>
      </c>
    </row>
    <row r="18" spans="1:12" s="14" customFormat="1" ht="13">
      <c r="A18" s="342" t="s">
        <v>263</v>
      </c>
      <c r="B18" s="343" t="s">
        <v>907</v>
      </c>
      <c r="C18" s="258" t="s">
        <v>7</v>
      </c>
      <c r="D18" s="258" t="s">
        <v>7</v>
      </c>
      <c r="E18" s="258" t="s">
        <v>7</v>
      </c>
      <c r="F18" s="258" t="s">
        <v>7</v>
      </c>
      <c r="G18" s="258" t="s">
        <v>7</v>
      </c>
      <c r="H18" s="258" t="s">
        <v>7</v>
      </c>
      <c r="I18" s="258" t="s">
        <v>7</v>
      </c>
      <c r="J18" s="258" t="s">
        <v>7</v>
      </c>
      <c r="K18" s="258" t="s">
        <v>7</v>
      </c>
      <c r="L18" s="258" t="s">
        <v>7</v>
      </c>
    </row>
    <row r="19" spans="1:12" s="14" customFormat="1" ht="13">
      <c r="A19" s="342" t="s">
        <v>264</v>
      </c>
      <c r="B19" s="343" t="s">
        <v>908</v>
      </c>
      <c r="C19" s="258" t="s">
        <v>7</v>
      </c>
      <c r="D19" s="258" t="s">
        <v>7</v>
      </c>
      <c r="E19" s="258" t="s">
        <v>7</v>
      </c>
      <c r="F19" s="258" t="s">
        <v>7</v>
      </c>
      <c r="G19" s="258" t="s">
        <v>7</v>
      </c>
      <c r="H19" s="258" t="s">
        <v>7</v>
      </c>
      <c r="I19" s="258" t="s">
        <v>7</v>
      </c>
      <c r="J19" s="258" t="s">
        <v>7</v>
      </c>
      <c r="K19" s="258" t="s">
        <v>7</v>
      </c>
      <c r="L19" s="258" t="s">
        <v>7</v>
      </c>
    </row>
    <row r="20" spans="1:12" s="14" customFormat="1" ht="13">
      <c r="A20" s="342" t="s">
        <v>283</v>
      </c>
      <c r="B20" s="343" t="s">
        <v>909</v>
      </c>
      <c r="C20" s="258" t="s">
        <v>7</v>
      </c>
      <c r="D20" s="258" t="s">
        <v>7</v>
      </c>
      <c r="E20" s="258" t="s">
        <v>7</v>
      </c>
      <c r="F20" s="258" t="s">
        <v>7</v>
      </c>
      <c r="G20" s="258" t="s">
        <v>7</v>
      </c>
      <c r="H20" s="258" t="s">
        <v>7</v>
      </c>
      <c r="I20" s="258" t="s">
        <v>7</v>
      </c>
      <c r="J20" s="258" t="s">
        <v>7</v>
      </c>
      <c r="K20" s="258" t="s">
        <v>7</v>
      </c>
      <c r="L20" s="258" t="s">
        <v>7</v>
      </c>
    </row>
    <row r="21" spans="1:12" s="14" customFormat="1" ht="13">
      <c r="A21" s="342" t="s">
        <v>284</v>
      </c>
      <c r="B21" s="343" t="s">
        <v>910</v>
      </c>
      <c r="C21" s="258" t="s">
        <v>7</v>
      </c>
      <c r="D21" s="258" t="s">
        <v>7</v>
      </c>
      <c r="E21" s="258" t="s">
        <v>7</v>
      </c>
      <c r="F21" s="258" t="s">
        <v>7</v>
      </c>
      <c r="G21" s="258" t="s">
        <v>7</v>
      </c>
      <c r="H21" s="258" t="s">
        <v>7</v>
      </c>
      <c r="I21" s="258" t="s">
        <v>7</v>
      </c>
      <c r="J21" s="258" t="s">
        <v>7</v>
      </c>
      <c r="K21" s="258" t="s">
        <v>7</v>
      </c>
      <c r="L21" s="258" t="s">
        <v>7</v>
      </c>
    </row>
    <row r="22" spans="1:12" s="14" customFormat="1" ht="13">
      <c r="A22" s="342" t="s">
        <v>285</v>
      </c>
      <c r="B22" s="343" t="s">
        <v>911</v>
      </c>
      <c r="C22" s="258" t="s">
        <v>7</v>
      </c>
      <c r="D22" s="258" t="s">
        <v>7</v>
      </c>
      <c r="E22" s="258" t="s">
        <v>7</v>
      </c>
      <c r="F22" s="258" t="s">
        <v>7</v>
      </c>
      <c r="G22" s="258" t="s">
        <v>7</v>
      </c>
      <c r="H22" s="258" t="s">
        <v>7</v>
      </c>
      <c r="I22" s="258" t="s">
        <v>7</v>
      </c>
      <c r="J22" s="258" t="s">
        <v>7</v>
      </c>
      <c r="K22" s="258" t="s">
        <v>7</v>
      </c>
      <c r="L22" s="258" t="s">
        <v>7</v>
      </c>
    </row>
    <row r="23" spans="1:12" s="14" customFormat="1" ht="13">
      <c r="A23" s="342" t="s">
        <v>313</v>
      </c>
      <c r="B23" s="343" t="s">
        <v>912</v>
      </c>
      <c r="C23" s="258" t="s">
        <v>7</v>
      </c>
      <c r="D23" s="258" t="s">
        <v>7</v>
      </c>
      <c r="E23" s="258" t="s">
        <v>7</v>
      </c>
      <c r="F23" s="258" t="s">
        <v>7</v>
      </c>
      <c r="G23" s="258" t="s">
        <v>7</v>
      </c>
      <c r="H23" s="258" t="s">
        <v>7</v>
      </c>
      <c r="I23" s="258" t="s">
        <v>7</v>
      </c>
      <c r="J23" s="258" t="s">
        <v>7</v>
      </c>
      <c r="K23" s="258" t="s">
        <v>7</v>
      </c>
      <c r="L23" s="258" t="s">
        <v>7</v>
      </c>
    </row>
    <row r="24" spans="1:12" s="14" customFormat="1" ht="13">
      <c r="A24" s="342" t="s">
        <v>314</v>
      </c>
      <c r="B24" s="343" t="s">
        <v>913</v>
      </c>
      <c r="C24" s="258" t="s">
        <v>7</v>
      </c>
      <c r="D24" s="258" t="s">
        <v>7</v>
      </c>
      <c r="E24" s="258" t="s">
        <v>7</v>
      </c>
      <c r="F24" s="258" t="s">
        <v>7</v>
      </c>
      <c r="G24" s="258" t="s">
        <v>7</v>
      </c>
      <c r="H24" s="258" t="s">
        <v>7</v>
      </c>
      <c r="I24" s="258" t="s">
        <v>7</v>
      </c>
      <c r="J24" s="258" t="s">
        <v>7</v>
      </c>
      <c r="K24" s="258" t="s">
        <v>7</v>
      </c>
      <c r="L24" s="258" t="s">
        <v>7</v>
      </c>
    </row>
    <row r="25" spans="1:12" s="14" customFormat="1" ht="13">
      <c r="A25" s="342" t="s">
        <v>315</v>
      </c>
      <c r="B25" s="343" t="s">
        <v>914</v>
      </c>
      <c r="C25" s="258" t="s">
        <v>7</v>
      </c>
      <c r="D25" s="258" t="s">
        <v>7</v>
      </c>
      <c r="E25" s="258" t="s">
        <v>7</v>
      </c>
      <c r="F25" s="258" t="s">
        <v>7</v>
      </c>
      <c r="G25" s="258" t="s">
        <v>7</v>
      </c>
      <c r="H25" s="258" t="s">
        <v>7</v>
      </c>
      <c r="I25" s="258" t="s">
        <v>7</v>
      </c>
      <c r="J25" s="258" t="s">
        <v>7</v>
      </c>
      <c r="K25" s="258" t="s">
        <v>7</v>
      </c>
      <c r="L25" s="258" t="s">
        <v>7</v>
      </c>
    </row>
    <row r="26" spans="1:12" s="14" customFormat="1" ht="13">
      <c r="A26" s="342" t="s">
        <v>316</v>
      </c>
      <c r="B26" s="343" t="s">
        <v>915</v>
      </c>
      <c r="C26" s="258" t="s">
        <v>7</v>
      </c>
      <c r="D26" s="258" t="s">
        <v>7</v>
      </c>
      <c r="E26" s="258" t="s">
        <v>7</v>
      </c>
      <c r="F26" s="258" t="s">
        <v>7</v>
      </c>
      <c r="G26" s="258" t="s">
        <v>7</v>
      </c>
      <c r="H26" s="258" t="s">
        <v>7</v>
      </c>
      <c r="I26" s="258" t="s">
        <v>7</v>
      </c>
      <c r="J26" s="258" t="s">
        <v>7</v>
      </c>
      <c r="K26" s="258" t="s">
        <v>7</v>
      </c>
      <c r="L26" s="258" t="s">
        <v>7</v>
      </c>
    </row>
    <row r="27" spans="1:12" s="14" customFormat="1" ht="13">
      <c r="A27" s="342" t="s">
        <v>916</v>
      </c>
      <c r="B27" s="343" t="s">
        <v>917</v>
      </c>
      <c r="C27" s="258" t="s">
        <v>7</v>
      </c>
      <c r="D27" s="258" t="s">
        <v>7</v>
      </c>
      <c r="E27" s="258" t="s">
        <v>7</v>
      </c>
      <c r="F27" s="258" t="s">
        <v>7</v>
      </c>
      <c r="G27" s="258" t="s">
        <v>7</v>
      </c>
      <c r="H27" s="258" t="s">
        <v>7</v>
      </c>
      <c r="I27" s="258" t="s">
        <v>7</v>
      </c>
      <c r="J27" s="258" t="s">
        <v>7</v>
      </c>
      <c r="K27" s="258" t="s">
        <v>7</v>
      </c>
      <c r="L27" s="258" t="s">
        <v>7</v>
      </c>
    </row>
    <row r="28" spans="1:12" s="14" customFormat="1" ht="13">
      <c r="A28" s="342" t="s">
        <v>918</v>
      </c>
      <c r="B28" s="343" t="s">
        <v>919</v>
      </c>
      <c r="C28" s="258" t="s">
        <v>7</v>
      </c>
      <c r="D28" s="258" t="s">
        <v>7</v>
      </c>
      <c r="E28" s="258" t="s">
        <v>7</v>
      </c>
      <c r="F28" s="258" t="s">
        <v>7</v>
      </c>
      <c r="G28" s="258" t="s">
        <v>7</v>
      </c>
      <c r="H28" s="258" t="s">
        <v>7</v>
      </c>
      <c r="I28" s="258" t="s">
        <v>7</v>
      </c>
      <c r="J28" s="258" t="s">
        <v>7</v>
      </c>
      <c r="K28" s="258" t="s">
        <v>7</v>
      </c>
      <c r="L28" s="258" t="s">
        <v>7</v>
      </c>
    </row>
    <row r="29" spans="1:12" s="14" customFormat="1" ht="13">
      <c r="A29" s="342" t="s">
        <v>920</v>
      </c>
      <c r="B29" s="343" t="s">
        <v>921</v>
      </c>
      <c r="C29" s="258" t="s">
        <v>7</v>
      </c>
      <c r="D29" s="258" t="s">
        <v>7</v>
      </c>
      <c r="E29" s="258" t="s">
        <v>7</v>
      </c>
      <c r="F29" s="258" t="s">
        <v>7</v>
      </c>
      <c r="G29" s="258" t="s">
        <v>7</v>
      </c>
      <c r="H29" s="258" t="s">
        <v>7</v>
      </c>
      <c r="I29" s="258" t="s">
        <v>7</v>
      </c>
      <c r="J29" s="258" t="s">
        <v>7</v>
      </c>
      <c r="K29" s="258" t="s">
        <v>7</v>
      </c>
      <c r="L29" s="258" t="s">
        <v>7</v>
      </c>
    </row>
    <row r="30" spans="1:12" s="14" customFormat="1" ht="13">
      <c r="A30" s="342" t="s">
        <v>922</v>
      </c>
      <c r="B30" s="343" t="s">
        <v>923</v>
      </c>
      <c r="C30" s="258" t="s">
        <v>7</v>
      </c>
      <c r="D30" s="258" t="s">
        <v>7</v>
      </c>
      <c r="E30" s="258" t="s">
        <v>7</v>
      </c>
      <c r="F30" s="258" t="s">
        <v>7</v>
      </c>
      <c r="G30" s="258" t="s">
        <v>7</v>
      </c>
      <c r="H30" s="258" t="s">
        <v>7</v>
      </c>
      <c r="I30" s="258" t="s">
        <v>7</v>
      </c>
      <c r="J30" s="258" t="s">
        <v>7</v>
      </c>
      <c r="K30" s="258" t="s">
        <v>7</v>
      </c>
      <c r="L30" s="258" t="s">
        <v>7</v>
      </c>
    </row>
    <row r="31" spans="1:12" s="14" customFormat="1" ht="13">
      <c r="A31" s="342" t="s">
        <v>924</v>
      </c>
      <c r="B31" s="343" t="s">
        <v>925</v>
      </c>
      <c r="C31" s="258" t="s">
        <v>7</v>
      </c>
      <c r="D31" s="258" t="s">
        <v>7</v>
      </c>
      <c r="E31" s="258" t="s">
        <v>7</v>
      </c>
      <c r="F31" s="258" t="s">
        <v>7</v>
      </c>
      <c r="G31" s="258" t="s">
        <v>7</v>
      </c>
      <c r="H31" s="258" t="s">
        <v>7</v>
      </c>
      <c r="I31" s="258" t="s">
        <v>7</v>
      </c>
      <c r="J31" s="258" t="s">
        <v>7</v>
      </c>
      <c r="K31" s="258" t="s">
        <v>7</v>
      </c>
      <c r="L31" s="258" t="s">
        <v>7</v>
      </c>
    </row>
    <row r="32" spans="1:12" s="14" customFormat="1" ht="13">
      <c r="A32" s="342" t="s">
        <v>926</v>
      </c>
      <c r="B32" s="343" t="s">
        <v>927</v>
      </c>
      <c r="C32" s="258" t="s">
        <v>7</v>
      </c>
      <c r="D32" s="258" t="s">
        <v>7</v>
      </c>
      <c r="E32" s="258" t="s">
        <v>7</v>
      </c>
      <c r="F32" s="258" t="s">
        <v>7</v>
      </c>
      <c r="G32" s="258" t="s">
        <v>7</v>
      </c>
      <c r="H32" s="258" t="s">
        <v>7</v>
      </c>
      <c r="I32" s="258" t="s">
        <v>7</v>
      </c>
      <c r="J32" s="258" t="s">
        <v>7</v>
      </c>
      <c r="K32" s="258" t="s">
        <v>7</v>
      </c>
      <c r="L32" s="258" t="s">
        <v>7</v>
      </c>
    </row>
    <row r="33" spans="1:12" s="14" customFormat="1" ht="13">
      <c r="A33" s="342" t="s">
        <v>928</v>
      </c>
      <c r="B33" s="343" t="s">
        <v>929</v>
      </c>
      <c r="C33" s="258" t="s">
        <v>7</v>
      </c>
      <c r="D33" s="258" t="s">
        <v>7</v>
      </c>
      <c r="E33" s="258" t="s">
        <v>7</v>
      </c>
      <c r="F33" s="258" t="s">
        <v>7</v>
      </c>
      <c r="G33" s="258" t="s">
        <v>7</v>
      </c>
      <c r="H33" s="258" t="s">
        <v>7</v>
      </c>
      <c r="I33" s="258" t="s">
        <v>7</v>
      </c>
      <c r="J33" s="258" t="s">
        <v>7</v>
      </c>
      <c r="K33" s="258" t="s">
        <v>7</v>
      </c>
      <c r="L33" s="258" t="s">
        <v>7</v>
      </c>
    </row>
    <row r="34" spans="1:12" s="14" customFormat="1" ht="13">
      <c r="A34" s="342" t="s">
        <v>930</v>
      </c>
      <c r="B34" s="343" t="s">
        <v>931</v>
      </c>
      <c r="C34" s="258" t="s">
        <v>7</v>
      </c>
      <c r="D34" s="258" t="s">
        <v>7</v>
      </c>
      <c r="E34" s="258" t="s">
        <v>7</v>
      </c>
      <c r="F34" s="258" t="s">
        <v>7</v>
      </c>
      <c r="G34" s="258" t="s">
        <v>7</v>
      </c>
      <c r="H34" s="258" t="s">
        <v>7</v>
      </c>
      <c r="I34" s="258" t="s">
        <v>7</v>
      </c>
      <c r="J34" s="258" t="s">
        <v>7</v>
      </c>
      <c r="K34" s="258" t="s">
        <v>7</v>
      </c>
      <c r="L34" s="258" t="s">
        <v>7</v>
      </c>
    </row>
    <row r="35" spans="1:12" s="14" customFormat="1" ht="13">
      <c r="A35" s="342" t="s">
        <v>932</v>
      </c>
      <c r="B35" s="343" t="s">
        <v>933</v>
      </c>
      <c r="C35" s="258" t="s">
        <v>7</v>
      </c>
      <c r="D35" s="258" t="s">
        <v>7</v>
      </c>
      <c r="E35" s="258" t="s">
        <v>7</v>
      </c>
      <c r="F35" s="258" t="s">
        <v>7</v>
      </c>
      <c r="G35" s="258" t="s">
        <v>7</v>
      </c>
      <c r="H35" s="258" t="s">
        <v>7</v>
      </c>
      <c r="I35" s="258" t="s">
        <v>7</v>
      </c>
      <c r="J35" s="258" t="s">
        <v>7</v>
      </c>
      <c r="K35" s="258" t="s">
        <v>7</v>
      </c>
      <c r="L35" s="258" t="s">
        <v>7</v>
      </c>
    </row>
    <row r="36" spans="1:12" s="14" customFormat="1" ht="13">
      <c r="A36" s="342" t="s">
        <v>934</v>
      </c>
      <c r="B36" s="343" t="s">
        <v>935</v>
      </c>
      <c r="C36" s="258" t="s">
        <v>7</v>
      </c>
      <c r="D36" s="258" t="s">
        <v>7</v>
      </c>
      <c r="E36" s="258" t="s">
        <v>7</v>
      </c>
      <c r="F36" s="258" t="s">
        <v>7</v>
      </c>
      <c r="G36" s="258" t="s">
        <v>7</v>
      </c>
      <c r="H36" s="258" t="s">
        <v>7</v>
      </c>
      <c r="I36" s="258" t="s">
        <v>7</v>
      </c>
      <c r="J36" s="258" t="s">
        <v>7</v>
      </c>
      <c r="K36" s="258" t="s">
        <v>7</v>
      </c>
      <c r="L36" s="258" t="s">
        <v>7</v>
      </c>
    </row>
    <row r="37" spans="1:12" s="14" customFormat="1" ht="13">
      <c r="A37" s="342" t="s">
        <v>936</v>
      </c>
      <c r="B37" s="343" t="s">
        <v>937</v>
      </c>
      <c r="C37" s="258" t="s">
        <v>7</v>
      </c>
      <c r="D37" s="258" t="s">
        <v>7</v>
      </c>
      <c r="E37" s="258" t="s">
        <v>7</v>
      </c>
      <c r="F37" s="258" t="s">
        <v>7</v>
      </c>
      <c r="G37" s="258" t="s">
        <v>7</v>
      </c>
      <c r="H37" s="258" t="s">
        <v>7</v>
      </c>
      <c r="I37" s="258" t="s">
        <v>7</v>
      </c>
      <c r="J37" s="258" t="s">
        <v>7</v>
      </c>
      <c r="K37" s="258" t="s">
        <v>7</v>
      </c>
      <c r="L37" s="258" t="s">
        <v>7</v>
      </c>
    </row>
    <row r="38" spans="1:12" s="14" customFormat="1" ht="13">
      <c r="A38" s="342" t="s">
        <v>938</v>
      </c>
      <c r="B38" s="343" t="s">
        <v>939</v>
      </c>
      <c r="C38" s="258" t="s">
        <v>7</v>
      </c>
      <c r="D38" s="258" t="s">
        <v>7</v>
      </c>
      <c r="E38" s="258" t="s">
        <v>7</v>
      </c>
      <c r="F38" s="258" t="s">
        <v>7</v>
      </c>
      <c r="G38" s="258" t="s">
        <v>7</v>
      </c>
      <c r="H38" s="258" t="s">
        <v>7</v>
      </c>
      <c r="I38" s="258" t="s">
        <v>7</v>
      </c>
      <c r="J38" s="258" t="s">
        <v>7</v>
      </c>
      <c r="K38" s="258" t="s">
        <v>7</v>
      </c>
      <c r="L38" s="258" t="s">
        <v>7</v>
      </c>
    </row>
    <row r="39" spans="1:12" s="14" customFormat="1" ht="13">
      <c r="A39" s="342" t="s">
        <v>940</v>
      </c>
      <c r="B39" s="345" t="s">
        <v>941</v>
      </c>
      <c r="C39" s="258" t="s">
        <v>7</v>
      </c>
      <c r="D39" s="258" t="s">
        <v>7</v>
      </c>
      <c r="E39" s="258" t="s">
        <v>7</v>
      </c>
      <c r="F39" s="258" t="s">
        <v>7</v>
      </c>
      <c r="G39" s="258" t="s">
        <v>7</v>
      </c>
      <c r="H39" s="258" t="s">
        <v>7</v>
      </c>
      <c r="I39" s="258" t="s">
        <v>7</v>
      </c>
      <c r="J39" s="258" t="s">
        <v>7</v>
      </c>
      <c r="K39" s="258" t="s">
        <v>7</v>
      </c>
      <c r="L39" s="258" t="s">
        <v>7</v>
      </c>
    </row>
    <row r="40" spans="1:12" s="14" customFormat="1" ht="13">
      <c r="A40" s="342" t="s">
        <v>942</v>
      </c>
      <c r="B40" s="345" t="s">
        <v>943</v>
      </c>
      <c r="C40" s="258" t="s">
        <v>7</v>
      </c>
      <c r="D40" s="258" t="s">
        <v>7</v>
      </c>
      <c r="E40" s="258" t="s">
        <v>7</v>
      </c>
      <c r="F40" s="258" t="s">
        <v>7</v>
      </c>
      <c r="G40" s="258" t="s">
        <v>7</v>
      </c>
      <c r="H40" s="258" t="s">
        <v>7</v>
      </c>
      <c r="I40" s="258" t="s">
        <v>7</v>
      </c>
      <c r="J40" s="258" t="s">
        <v>7</v>
      </c>
      <c r="K40" s="258" t="s">
        <v>7</v>
      </c>
      <c r="L40" s="258" t="s">
        <v>7</v>
      </c>
    </row>
    <row r="41" spans="1:12" s="14" customFormat="1" ht="13">
      <c r="A41" s="342" t="s">
        <v>944</v>
      </c>
      <c r="B41" s="345" t="s">
        <v>945</v>
      </c>
      <c r="C41" s="258" t="s">
        <v>7</v>
      </c>
      <c r="D41" s="258" t="s">
        <v>7</v>
      </c>
      <c r="E41" s="258" t="s">
        <v>7</v>
      </c>
      <c r="F41" s="258" t="s">
        <v>7</v>
      </c>
      <c r="G41" s="258" t="s">
        <v>7</v>
      </c>
      <c r="H41" s="258" t="s">
        <v>7</v>
      </c>
      <c r="I41" s="258" t="s">
        <v>7</v>
      </c>
      <c r="J41" s="258" t="s">
        <v>7</v>
      </c>
      <c r="K41" s="258" t="s">
        <v>7</v>
      </c>
      <c r="L41" s="258" t="s">
        <v>7</v>
      </c>
    </row>
    <row r="42" spans="1:12" s="14" customFormat="1" ht="13">
      <c r="A42" s="342" t="s">
        <v>946</v>
      </c>
      <c r="B42" s="345" t="s">
        <v>947</v>
      </c>
      <c r="C42" s="258" t="s">
        <v>7</v>
      </c>
      <c r="D42" s="258" t="s">
        <v>7</v>
      </c>
      <c r="E42" s="258" t="s">
        <v>7</v>
      </c>
      <c r="F42" s="258" t="s">
        <v>7</v>
      </c>
      <c r="G42" s="258" t="s">
        <v>7</v>
      </c>
      <c r="H42" s="258" t="s">
        <v>7</v>
      </c>
      <c r="I42" s="258" t="s">
        <v>7</v>
      </c>
      <c r="J42" s="258" t="s">
        <v>7</v>
      </c>
      <c r="K42" s="258" t="s">
        <v>7</v>
      </c>
      <c r="L42" s="258" t="s">
        <v>7</v>
      </c>
    </row>
    <row r="43" spans="1:12" s="14" customFormat="1" ht="25">
      <c r="A43" s="342" t="s">
        <v>948</v>
      </c>
      <c r="B43" s="345" t="s">
        <v>949</v>
      </c>
      <c r="C43" s="258" t="s">
        <v>7</v>
      </c>
      <c r="D43" s="258" t="s">
        <v>7</v>
      </c>
      <c r="E43" s="258" t="s">
        <v>7</v>
      </c>
      <c r="F43" s="258" t="s">
        <v>7</v>
      </c>
      <c r="G43" s="258" t="s">
        <v>7</v>
      </c>
      <c r="H43" s="258" t="s">
        <v>7</v>
      </c>
      <c r="I43" s="258" t="s">
        <v>7</v>
      </c>
      <c r="J43" s="258" t="s">
        <v>7</v>
      </c>
      <c r="K43" s="258" t="s">
        <v>7</v>
      </c>
      <c r="L43" s="258" t="s">
        <v>7</v>
      </c>
    </row>
    <row r="44" spans="1:12" s="14" customFormat="1" ht="25">
      <c r="A44" s="342" t="s">
        <v>950</v>
      </c>
      <c r="B44" s="345" t="s">
        <v>951</v>
      </c>
      <c r="C44" s="258" t="s">
        <v>7</v>
      </c>
      <c r="D44" s="258" t="s">
        <v>7</v>
      </c>
      <c r="E44" s="258" t="s">
        <v>7</v>
      </c>
      <c r="F44" s="258" t="s">
        <v>7</v>
      </c>
      <c r="G44" s="258" t="s">
        <v>7</v>
      </c>
      <c r="H44" s="258" t="s">
        <v>7</v>
      </c>
      <c r="I44" s="258" t="s">
        <v>7</v>
      </c>
      <c r="J44" s="258" t="s">
        <v>7</v>
      </c>
      <c r="K44" s="258" t="s">
        <v>7</v>
      </c>
      <c r="L44" s="258" t="s">
        <v>7</v>
      </c>
    </row>
    <row r="45" spans="1:12" ht="13">
      <c r="A45" s="3" t="s">
        <v>18</v>
      </c>
      <c r="B45" s="18"/>
      <c r="C45" s="258" t="s">
        <v>7</v>
      </c>
      <c r="D45" s="258" t="s">
        <v>7</v>
      </c>
      <c r="E45" s="258" t="s">
        <v>7</v>
      </c>
      <c r="F45" s="258" t="s">
        <v>7</v>
      </c>
      <c r="G45" s="258" t="s">
        <v>7</v>
      </c>
      <c r="H45" s="258" t="s">
        <v>7</v>
      </c>
      <c r="I45" s="258" t="s">
        <v>7</v>
      </c>
      <c r="J45" s="258" t="s">
        <v>7</v>
      </c>
      <c r="K45" s="258" t="s">
        <v>7</v>
      </c>
      <c r="L45" s="258" t="s">
        <v>7</v>
      </c>
    </row>
    <row r="46" spans="1:12">
      <c r="A46" s="20" t="s">
        <v>364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>
      <c r="A47" s="19" t="s">
        <v>363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3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3" s="405" customFormat="1" ht="14.25" customHeight="1">
      <c r="A50" s="286"/>
      <c r="B50" s="286"/>
      <c r="C50"/>
      <c r="D50"/>
      <c r="E50"/>
      <c r="F50"/>
      <c r="G50"/>
      <c r="H50"/>
      <c r="I50" s="402"/>
      <c r="J50" s="402"/>
      <c r="K50"/>
      <c r="L50" s="484" t="s">
        <v>13</v>
      </c>
      <c r="M50" s="402"/>
    </row>
    <row r="51" spans="1:13" s="405" customFormat="1" ht="12.75" customHeight="1">
      <c r="A51" s="286" t="s">
        <v>12</v>
      </c>
      <c r="B51"/>
      <c r="C51" s="399"/>
      <c r="D51" s="826" t="s">
        <v>13</v>
      </c>
      <c r="E51" s="826"/>
      <c r="F51" s="14"/>
      <c r="G51"/>
      <c r="H51"/>
      <c r="I51" s="402"/>
      <c r="J51" s="402"/>
      <c r="K51" s="485" t="s">
        <v>14</v>
      </c>
      <c r="L51" s="485"/>
      <c r="M51" s="402"/>
    </row>
    <row r="52" spans="1:13" s="405" customFormat="1" ht="12.75" customHeight="1">
      <c r="A52" s="286"/>
      <c r="B52" s="286"/>
      <c r="C52" s="827" t="s">
        <v>898</v>
      </c>
      <c r="D52" s="827"/>
      <c r="E52" s="827"/>
      <c r="F52" s="827"/>
      <c r="G52"/>
      <c r="H52"/>
      <c r="I52"/>
      <c r="J52"/>
      <c r="K52" s="485" t="s">
        <v>953</v>
      </c>
      <c r="L52" s="485"/>
      <c r="M52" s="31"/>
    </row>
    <row r="53" spans="1:13" s="405" customFormat="1" ht="13">
      <c r="A53"/>
      <c r="B53"/>
      <c r="C53"/>
      <c r="D53"/>
      <c r="E53"/>
      <c r="F53"/>
      <c r="G53"/>
      <c r="H53"/>
      <c r="I53" s="478"/>
      <c r="J53" s="478"/>
      <c r="K53" s="287" t="s">
        <v>84</v>
      </c>
      <c r="L53" s="406"/>
      <c r="M53" s="478"/>
    </row>
    <row r="54" spans="1:13" ht="13">
      <c r="A54" s="14"/>
    </row>
    <row r="55" spans="1:13">
      <c r="A55" s="967"/>
      <c r="B55" s="967"/>
      <c r="C55" s="967"/>
      <c r="D55" s="967"/>
      <c r="E55" s="967"/>
      <c r="F55" s="967"/>
      <c r="G55" s="967"/>
      <c r="H55" s="967"/>
      <c r="I55" s="967"/>
      <c r="J55" s="967"/>
      <c r="K55" s="967"/>
      <c r="L55" s="967"/>
    </row>
  </sheetData>
  <mergeCells count="14">
    <mergeCell ref="L1:N1"/>
    <mergeCell ref="A2:L2"/>
    <mergeCell ref="A3:L3"/>
    <mergeCell ref="A5:L5"/>
    <mergeCell ref="A7:B7"/>
    <mergeCell ref="F7:L7"/>
    <mergeCell ref="A55:L55"/>
    <mergeCell ref="I8:L8"/>
    <mergeCell ref="A9:A10"/>
    <mergeCell ref="B9:B10"/>
    <mergeCell ref="C9:G9"/>
    <mergeCell ref="H9:L9"/>
    <mergeCell ref="D51:E51"/>
    <mergeCell ref="C52:F52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  <rowBreaks count="1" manualBreakCount="1">
    <brk id="5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8"/>
  <sheetViews>
    <sheetView topLeftCell="C25" zoomScale="85" zoomScaleNormal="85" zoomScaleSheetLayoutView="90" workbookViewId="0">
      <selection activeCell="P51" sqref="P51"/>
    </sheetView>
  </sheetViews>
  <sheetFormatPr defaultColWidth="9.1796875" defaultRowHeight="12.5"/>
  <cols>
    <col min="1" max="1" width="7.453125" style="355" customWidth="1"/>
    <col min="2" max="2" width="17.1796875" style="355" customWidth="1"/>
    <col min="3" max="3" width="8.81640625" style="355" bestFit="1" customWidth="1"/>
    <col min="4" max="4" width="7.81640625" style="355" bestFit="1" customWidth="1"/>
    <col min="5" max="5" width="8.81640625" style="355" bestFit="1" customWidth="1"/>
    <col min="6" max="6" width="8.26953125" style="355" customWidth="1"/>
    <col min="7" max="7" width="8.7265625" style="355" bestFit="1" customWidth="1"/>
    <col min="8" max="8" width="8.1796875" style="355" customWidth="1"/>
    <col min="9" max="9" width="9.26953125" style="355" customWidth="1"/>
    <col min="10" max="10" width="8.54296875" style="355" customWidth="1"/>
    <col min="11" max="11" width="9.453125" style="355" customWidth="1"/>
    <col min="12" max="12" width="8.7265625" style="355" customWidth="1"/>
    <col min="13" max="13" width="8.54296875" style="355" bestFit="1" customWidth="1"/>
    <col min="14" max="14" width="11.36328125" style="355" bestFit="1" customWidth="1"/>
    <col min="15" max="15" width="11.453125" style="355" customWidth="1"/>
    <col min="16" max="16" width="11.81640625" style="355" customWidth="1"/>
    <col min="17" max="17" width="11.7265625" style="355" customWidth="1"/>
    <col min="18" max="19" width="9.1796875" style="355"/>
    <col min="20" max="20" width="9.36328125" style="355" bestFit="1" customWidth="1"/>
    <col min="21" max="16384" width="9.1796875" style="355"/>
  </cols>
  <sheetData>
    <row r="1" spans="1:20" s="387" customFormat="1" ht="15.5">
      <c r="H1" s="493"/>
      <c r="I1" s="493"/>
      <c r="J1" s="493"/>
      <c r="K1" s="493"/>
      <c r="L1" s="493"/>
      <c r="M1" s="493"/>
      <c r="N1" s="493"/>
      <c r="O1" s="493"/>
      <c r="P1" s="989" t="s">
        <v>64</v>
      </c>
      <c r="Q1" s="989"/>
      <c r="R1" s="355"/>
      <c r="S1" s="622"/>
      <c r="T1" s="622"/>
    </row>
    <row r="2" spans="1:20" s="387" customFormat="1" ht="15.5">
      <c r="A2" s="990" t="s">
        <v>0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623"/>
      <c r="S2" s="623"/>
      <c r="T2" s="623"/>
    </row>
    <row r="3" spans="1:20" s="387" customFormat="1" ht="20">
      <c r="A3" s="991" t="s">
        <v>743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624"/>
      <c r="S3" s="624"/>
      <c r="T3" s="624"/>
    </row>
    <row r="4" spans="1:20" s="387" customFormat="1" ht="10.5" customHeight="1"/>
    <row r="5" spans="1:20">
      <c r="A5" s="19"/>
      <c r="B5" s="19"/>
      <c r="C5" s="19"/>
      <c r="D5" s="19"/>
      <c r="E5" s="625"/>
      <c r="F5" s="625"/>
      <c r="G5" s="625"/>
      <c r="H5" s="625"/>
      <c r="I5" s="625"/>
      <c r="J5" s="625"/>
      <c r="K5" s="625"/>
      <c r="L5" s="625"/>
      <c r="M5" s="625"/>
      <c r="N5" s="19"/>
      <c r="O5" s="19"/>
      <c r="P5" s="625"/>
      <c r="Q5" s="432"/>
    </row>
    <row r="6" spans="1:20" ht="18" customHeight="1">
      <c r="A6" s="993" t="s">
        <v>812</v>
      </c>
      <c r="B6" s="993"/>
      <c r="C6" s="993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</row>
    <row r="7" spans="1:20" ht="9.75" customHeight="1"/>
    <row r="8" spans="1:20" ht="0.75" customHeight="1"/>
    <row r="9" spans="1:20" ht="13">
      <c r="A9" s="999" t="s">
        <v>899</v>
      </c>
      <c r="B9" s="999"/>
      <c r="Q9" s="626" t="s">
        <v>23</v>
      </c>
      <c r="R9" s="432"/>
    </row>
    <row r="10" spans="1:20" ht="15.5">
      <c r="A10" s="627"/>
      <c r="N10" s="992" t="s">
        <v>832</v>
      </c>
      <c r="O10" s="992"/>
      <c r="P10" s="992"/>
      <c r="Q10" s="992"/>
    </row>
    <row r="11" spans="1:20" ht="28.5" customHeight="1">
      <c r="A11" s="994" t="s">
        <v>2</v>
      </c>
      <c r="B11" s="994" t="s">
        <v>3</v>
      </c>
      <c r="C11" s="1006" t="s">
        <v>856</v>
      </c>
      <c r="D11" s="1006"/>
      <c r="E11" s="1006"/>
      <c r="F11" s="1006" t="s">
        <v>823</v>
      </c>
      <c r="G11" s="1006"/>
      <c r="H11" s="1006"/>
      <c r="I11" s="996" t="s">
        <v>368</v>
      </c>
      <c r="J11" s="997"/>
      <c r="K11" s="998"/>
      <c r="L11" s="996" t="s">
        <v>92</v>
      </c>
      <c r="M11" s="997"/>
      <c r="N11" s="998"/>
      <c r="O11" s="1003" t="s">
        <v>853</v>
      </c>
      <c r="P11" s="1004"/>
      <c r="Q11" s="1005"/>
    </row>
    <row r="12" spans="1:20" ht="39">
      <c r="A12" s="995"/>
      <c r="B12" s="995"/>
      <c r="C12" s="589" t="s">
        <v>111</v>
      </c>
      <c r="D12" s="589" t="s">
        <v>661</v>
      </c>
      <c r="E12" s="628" t="s">
        <v>18</v>
      </c>
      <c r="F12" s="589" t="s">
        <v>111</v>
      </c>
      <c r="G12" s="589" t="s">
        <v>662</v>
      </c>
      <c r="H12" s="628" t="s">
        <v>18</v>
      </c>
      <c r="I12" s="589" t="s">
        <v>111</v>
      </c>
      <c r="J12" s="589" t="s">
        <v>662</v>
      </c>
      <c r="K12" s="628" t="s">
        <v>18</v>
      </c>
      <c r="L12" s="589" t="s">
        <v>111</v>
      </c>
      <c r="M12" s="589" t="s">
        <v>662</v>
      </c>
      <c r="N12" s="628" t="s">
        <v>18</v>
      </c>
      <c r="O12" s="589" t="s">
        <v>228</v>
      </c>
      <c r="P12" s="589" t="s">
        <v>663</v>
      </c>
      <c r="Q12" s="589" t="s">
        <v>112</v>
      </c>
    </row>
    <row r="13" spans="1:20" s="382" customFormat="1" ht="13">
      <c r="A13" s="431">
        <v>1</v>
      </c>
      <c r="B13" s="431">
        <v>2</v>
      </c>
      <c r="C13" s="431">
        <v>3</v>
      </c>
      <c r="D13" s="431">
        <v>4</v>
      </c>
      <c r="E13" s="431">
        <v>5</v>
      </c>
      <c r="F13" s="431">
        <v>6</v>
      </c>
      <c r="G13" s="431">
        <v>7</v>
      </c>
      <c r="H13" s="431">
        <v>8</v>
      </c>
      <c r="I13" s="431">
        <v>9</v>
      </c>
      <c r="J13" s="431">
        <v>10</v>
      </c>
      <c r="K13" s="431">
        <v>11</v>
      </c>
      <c r="L13" s="431">
        <v>12</v>
      </c>
      <c r="M13" s="431">
        <v>13</v>
      </c>
      <c r="N13" s="431">
        <v>14</v>
      </c>
      <c r="O13" s="431">
        <v>15</v>
      </c>
      <c r="P13" s="431">
        <v>16</v>
      </c>
      <c r="Q13" s="431">
        <v>17</v>
      </c>
    </row>
    <row r="14" spans="1:20" s="382" customFormat="1" ht="13">
      <c r="A14" s="349" t="s">
        <v>257</v>
      </c>
      <c r="B14" s="350" t="s">
        <v>901</v>
      </c>
      <c r="C14" s="376">
        <v>604.79</v>
      </c>
      <c r="D14" s="376">
        <v>67.53</v>
      </c>
      <c r="E14" s="377">
        <f>SUM(C14:D14)</f>
        <v>672.31999999999994</v>
      </c>
      <c r="F14" s="379">
        <v>69.575750000000085</v>
      </c>
      <c r="G14" s="379">
        <v>0</v>
      </c>
      <c r="H14" s="378">
        <f>SUM(F14:G14)</f>
        <v>69.575750000000085</v>
      </c>
      <c r="I14" s="379">
        <v>293.29424999999992</v>
      </c>
      <c r="J14" s="379">
        <v>32.590000000000003</v>
      </c>
      <c r="K14" s="379">
        <f>SUM(I14:J14)</f>
        <v>325.88424999999995</v>
      </c>
      <c r="L14" s="380">
        <v>314.77</v>
      </c>
      <c r="M14" s="380">
        <v>32.590000000000003</v>
      </c>
      <c r="N14" s="381">
        <f>SUM(L14:M14)</f>
        <v>347.36</v>
      </c>
      <c r="O14" s="379">
        <f>F14+I14-L14</f>
        <v>48.100000000000023</v>
      </c>
      <c r="P14" s="379">
        <f>G14+J14-M14</f>
        <v>0</v>
      </c>
      <c r="Q14" s="379">
        <f>H14+K14-N14</f>
        <v>48.100000000000023</v>
      </c>
      <c r="R14" s="806">
        <f>E14+'T7ACC_UPY_Utlsn '!E13</f>
        <v>1266.6799999999998</v>
      </c>
      <c r="S14" s="806">
        <f>N14+'T7ACC_UPY_Utlsn '!N13</f>
        <v>651.75</v>
      </c>
      <c r="T14" s="382">
        <f>S14/R14*100</f>
        <v>51.453405753623649</v>
      </c>
    </row>
    <row r="15" spans="1:20" s="382" customFormat="1" ht="13">
      <c r="A15" s="349" t="s">
        <v>258</v>
      </c>
      <c r="B15" s="350" t="s">
        <v>902</v>
      </c>
      <c r="C15" s="376">
        <v>1311.31</v>
      </c>
      <c r="D15" s="376">
        <v>146.41999999999999</v>
      </c>
      <c r="E15" s="377">
        <f t="shared" ref="E15:E46" si="0">SUM(C15:D15)</f>
        <v>1457.73</v>
      </c>
      <c r="F15" s="379">
        <v>11.80388999999991</v>
      </c>
      <c r="G15" s="379">
        <v>0</v>
      </c>
      <c r="H15" s="378">
        <f t="shared" ref="H15:H46" si="1">SUM(F15:G15)</f>
        <v>11.80388999999991</v>
      </c>
      <c r="I15" s="379">
        <v>774.98611000000005</v>
      </c>
      <c r="J15" s="379">
        <v>86.11</v>
      </c>
      <c r="K15" s="379">
        <f t="shared" ref="K15:K46" si="2">SUM(I15:J15)</f>
        <v>861.09611000000007</v>
      </c>
      <c r="L15" s="380">
        <v>691.81</v>
      </c>
      <c r="M15" s="380">
        <v>86.11</v>
      </c>
      <c r="N15" s="381">
        <f t="shared" ref="N15:N46" si="3">SUM(L15:M15)</f>
        <v>777.92</v>
      </c>
      <c r="O15" s="379">
        <f t="shared" ref="O15:Q46" si="4">F15+I15-L15</f>
        <v>94.980000000000018</v>
      </c>
      <c r="P15" s="379">
        <f t="shared" si="4"/>
        <v>0</v>
      </c>
      <c r="Q15" s="379">
        <f t="shared" si="4"/>
        <v>94.980000000000018</v>
      </c>
      <c r="R15" s="806">
        <f>E15+'T7ACC_UPY_Utlsn '!E14</f>
        <v>2688.0299999999997</v>
      </c>
      <c r="S15" s="806">
        <f>N15+'T7ACC_UPY_Utlsn '!N14</f>
        <v>1431.6399999999999</v>
      </c>
      <c r="T15" s="382">
        <f t="shared" ref="T15:T46" si="5">S15/R15*100</f>
        <v>53.259822249007641</v>
      </c>
    </row>
    <row r="16" spans="1:20" s="382" customFormat="1" ht="13">
      <c r="A16" s="349" t="s">
        <v>259</v>
      </c>
      <c r="B16" s="350" t="s">
        <v>903</v>
      </c>
      <c r="C16" s="376">
        <v>627.19000000000005</v>
      </c>
      <c r="D16" s="376">
        <v>70.03</v>
      </c>
      <c r="E16" s="377">
        <f t="shared" si="0"/>
        <v>697.22</v>
      </c>
      <c r="F16" s="379">
        <v>7.7210299999999279</v>
      </c>
      <c r="G16" s="379">
        <v>0</v>
      </c>
      <c r="H16" s="378">
        <f t="shared" si="1"/>
        <v>7.7210299999999279</v>
      </c>
      <c r="I16" s="379">
        <v>368.58897000000007</v>
      </c>
      <c r="J16" s="379">
        <v>40.950000000000003</v>
      </c>
      <c r="K16" s="379">
        <f t="shared" si="2"/>
        <v>409.53897000000006</v>
      </c>
      <c r="L16" s="380">
        <v>316.34000000000003</v>
      </c>
      <c r="M16" s="380">
        <v>40.950000000000003</v>
      </c>
      <c r="N16" s="381">
        <f t="shared" si="3"/>
        <v>357.29</v>
      </c>
      <c r="O16" s="379">
        <f t="shared" si="4"/>
        <v>59.96999999999997</v>
      </c>
      <c r="P16" s="379">
        <f t="shared" si="4"/>
        <v>0</v>
      </c>
      <c r="Q16" s="379">
        <f t="shared" si="4"/>
        <v>59.96999999999997</v>
      </c>
      <c r="R16" s="806">
        <f>E16+'T7ACC_UPY_Utlsn '!E15</f>
        <v>1261.1400000000001</v>
      </c>
      <c r="S16" s="806">
        <f>N16+'T7ACC_UPY_Utlsn '!N15</f>
        <v>650.28</v>
      </c>
      <c r="T16" s="382">
        <f t="shared" si="5"/>
        <v>51.562871687520804</v>
      </c>
    </row>
    <row r="17" spans="1:20" s="382" customFormat="1" ht="13">
      <c r="A17" s="349" t="s">
        <v>260</v>
      </c>
      <c r="B17" s="350" t="s">
        <v>904</v>
      </c>
      <c r="C17" s="376">
        <v>1284.67</v>
      </c>
      <c r="D17" s="376">
        <v>143.44999999999999</v>
      </c>
      <c r="E17" s="377">
        <f t="shared" si="0"/>
        <v>1428.1200000000001</v>
      </c>
      <c r="F17" s="379">
        <v>41.138279999999895</v>
      </c>
      <c r="G17" s="379">
        <v>0</v>
      </c>
      <c r="H17" s="378">
        <f t="shared" si="1"/>
        <v>41.138279999999895</v>
      </c>
      <c r="I17" s="379">
        <v>729.66172000000006</v>
      </c>
      <c r="J17" s="379">
        <v>81.069999999999993</v>
      </c>
      <c r="K17" s="379">
        <f t="shared" si="2"/>
        <v>810.73172</v>
      </c>
      <c r="L17" s="380">
        <v>662.45</v>
      </c>
      <c r="M17" s="380">
        <v>81.069999999999993</v>
      </c>
      <c r="N17" s="381">
        <f t="shared" si="3"/>
        <v>743.52</v>
      </c>
      <c r="O17" s="379">
        <f t="shared" si="4"/>
        <v>108.34999999999991</v>
      </c>
      <c r="P17" s="379">
        <f t="shared" si="4"/>
        <v>0</v>
      </c>
      <c r="Q17" s="379">
        <f t="shared" si="4"/>
        <v>108.34999999999991</v>
      </c>
      <c r="R17" s="806">
        <f>E17+'T7ACC_UPY_Utlsn '!E16</f>
        <v>2491.8200000000002</v>
      </c>
      <c r="S17" s="806">
        <f>N17+'T7ACC_UPY_Utlsn '!N16</f>
        <v>1320.8400000000001</v>
      </c>
      <c r="T17" s="382">
        <f t="shared" si="5"/>
        <v>53.00703903171177</v>
      </c>
    </row>
    <row r="18" spans="1:20" s="382" customFormat="1" ht="13">
      <c r="A18" s="349" t="s">
        <v>261</v>
      </c>
      <c r="B18" s="350" t="s">
        <v>905</v>
      </c>
      <c r="C18" s="376">
        <v>423.87</v>
      </c>
      <c r="D18" s="376">
        <v>47.33</v>
      </c>
      <c r="E18" s="377">
        <f t="shared" si="0"/>
        <v>471.2</v>
      </c>
      <c r="F18" s="379">
        <v>1.5663599999999747</v>
      </c>
      <c r="G18" s="379">
        <v>0</v>
      </c>
      <c r="H18" s="378">
        <f t="shared" si="1"/>
        <v>1.5663599999999747</v>
      </c>
      <c r="I18" s="379">
        <v>252.75364000000002</v>
      </c>
      <c r="J18" s="379">
        <v>28.08</v>
      </c>
      <c r="K18" s="379">
        <f t="shared" si="2"/>
        <v>280.83364</v>
      </c>
      <c r="L18" s="380">
        <v>208.95999999999998</v>
      </c>
      <c r="M18" s="380">
        <v>28.08</v>
      </c>
      <c r="N18" s="381">
        <f t="shared" si="3"/>
        <v>237.03999999999996</v>
      </c>
      <c r="O18" s="379">
        <f t="shared" si="4"/>
        <v>45.360000000000014</v>
      </c>
      <c r="P18" s="379">
        <f t="shared" si="4"/>
        <v>0</v>
      </c>
      <c r="Q18" s="379">
        <f t="shared" si="4"/>
        <v>45.360000000000014</v>
      </c>
      <c r="R18" s="806">
        <f>E18+'T7ACC_UPY_Utlsn '!E17</f>
        <v>828.76</v>
      </c>
      <c r="S18" s="806">
        <f>N18+'T7ACC_UPY_Utlsn '!N17</f>
        <v>426.92999999999995</v>
      </c>
      <c r="T18" s="382">
        <f t="shared" si="5"/>
        <v>51.514310536222787</v>
      </c>
    </row>
    <row r="19" spans="1:20" s="382" customFormat="1" ht="13">
      <c r="A19" s="349" t="s">
        <v>262</v>
      </c>
      <c r="B19" s="350" t="s">
        <v>906</v>
      </c>
      <c r="C19" s="376">
        <v>789.78</v>
      </c>
      <c r="D19" s="376">
        <v>88.19</v>
      </c>
      <c r="E19" s="377">
        <f t="shared" si="0"/>
        <v>877.97</v>
      </c>
      <c r="F19" s="379">
        <v>19.031390000000101</v>
      </c>
      <c r="G19" s="379">
        <v>0</v>
      </c>
      <c r="H19" s="378">
        <f t="shared" si="1"/>
        <v>19.031390000000101</v>
      </c>
      <c r="I19" s="379">
        <v>454.8386099999999</v>
      </c>
      <c r="J19" s="379">
        <v>50.54</v>
      </c>
      <c r="K19" s="379">
        <f t="shared" si="2"/>
        <v>505.37860999999992</v>
      </c>
      <c r="L19" s="380">
        <v>433.65</v>
      </c>
      <c r="M19" s="380">
        <v>50.54</v>
      </c>
      <c r="N19" s="381">
        <f t="shared" si="3"/>
        <v>484.19</v>
      </c>
      <c r="O19" s="379">
        <f t="shared" si="4"/>
        <v>40.220000000000027</v>
      </c>
      <c r="P19" s="379">
        <f t="shared" si="4"/>
        <v>0</v>
      </c>
      <c r="Q19" s="379">
        <f t="shared" si="4"/>
        <v>40.220000000000084</v>
      </c>
      <c r="R19" s="806">
        <f>E19+'T7ACC_UPY_Utlsn '!E18</f>
        <v>1400.48</v>
      </c>
      <c r="S19" s="806">
        <f>N19+'T7ACC_UPY_Utlsn '!N18</f>
        <v>764.13</v>
      </c>
      <c r="T19" s="382">
        <f t="shared" si="5"/>
        <v>54.562007311778814</v>
      </c>
    </row>
    <row r="20" spans="1:20" s="382" customFormat="1" ht="13">
      <c r="A20" s="349" t="s">
        <v>263</v>
      </c>
      <c r="B20" s="350" t="s">
        <v>907</v>
      </c>
      <c r="C20" s="376">
        <v>533.76</v>
      </c>
      <c r="D20" s="376">
        <v>59.6</v>
      </c>
      <c r="E20" s="377">
        <f t="shared" si="0"/>
        <v>593.36</v>
      </c>
      <c r="F20" s="379">
        <v>12.413170000000036</v>
      </c>
      <c r="G20" s="379">
        <v>0</v>
      </c>
      <c r="H20" s="378">
        <f t="shared" si="1"/>
        <v>12.413170000000036</v>
      </c>
      <c r="I20" s="379">
        <v>307.84682999999995</v>
      </c>
      <c r="J20" s="379">
        <v>34.21</v>
      </c>
      <c r="K20" s="379">
        <f t="shared" si="2"/>
        <v>342.05682999999993</v>
      </c>
      <c r="L20" s="380">
        <v>257.7000000000001</v>
      </c>
      <c r="M20" s="380">
        <v>34.21</v>
      </c>
      <c r="N20" s="381">
        <f t="shared" si="3"/>
        <v>291.91000000000008</v>
      </c>
      <c r="O20" s="379">
        <f t="shared" si="4"/>
        <v>62.559999999999889</v>
      </c>
      <c r="P20" s="379">
        <f t="shared" si="4"/>
        <v>0</v>
      </c>
      <c r="Q20" s="379">
        <f t="shared" si="4"/>
        <v>62.559999999999889</v>
      </c>
      <c r="R20" s="806">
        <f>E20+'T7ACC_UPY_Utlsn '!E19</f>
        <v>1157.0900000000001</v>
      </c>
      <c r="S20" s="806">
        <f>N20+'T7ACC_UPY_Utlsn '!N19</f>
        <v>548.79000000000008</v>
      </c>
      <c r="T20" s="382">
        <f t="shared" si="5"/>
        <v>47.428462781633236</v>
      </c>
    </row>
    <row r="21" spans="1:20" s="382" customFormat="1" ht="13">
      <c r="A21" s="349" t="s">
        <v>264</v>
      </c>
      <c r="B21" s="350" t="s">
        <v>908</v>
      </c>
      <c r="C21" s="376">
        <v>1577.55</v>
      </c>
      <c r="D21" s="376">
        <v>176.15</v>
      </c>
      <c r="E21" s="377">
        <f t="shared" si="0"/>
        <v>1753.7</v>
      </c>
      <c r="F21" s="379">
        <v>19.787039999999934</v>
      </c>
      <c r="G21" s="379">
        <v>0</v>
      </c>
      <c r="H21" s="378">
        <f t="shared" si="1"/>
        <v>19.787039999999934</v>
      </c>
      <c r="I21" s="379">
        <v>926.74296000000004</v>
      </c>
      <c r="J21" s="379">
        <v>102.97</v>
      </c>
      <c r="K21" s="379">
        <f t="shared" si="2"/>
        <v>1029.7129600000001</v>
      </c>
      <c r="L21" s="380">
        <v>858.12</v>
      </c>
      <c r="M21" s="380">
        <v>102.97</v>
      </c>
      <c r="N21" s="381">
        <f t="shared" si="3"/>
        <v>961.09</v>
      </c>
      <c r="O21" s="379">
        <f t="shared" si="4"/>
        <v>88.409999999999968</v>
      </c>
      <c r="P21" s="379">
        <f t="shared" si="4"/>
        <v>0</v>
      </c>
      <c r="Q21" s="379">
        <f t="shared" si="4"/>
        <v>88.409999999999968</v>
      </c>
      <c r="R21" s="806">
        <f>E21+'T7ACC_UPY_Utlsn '!E20</f>
        <v>3081.19</v>
      </c>
      <c r="S21" s="806">
        <f>N21+'T7ACC_UPY_Utlsn '!N20</f>
        <v>1709.85</v>
      </c>
      <c r="T21" s="382">
        <f t="shared" si="5"/>
        <v>55.493169846715062</v>
      </c>
    </row>
    <row r="22" spans="1:20" s="382" customFormat="1" ht="13">
      <c r="A22" s="349" t="s">
        <v>283</v>
      </c>
      <c r="B22" s="350" t="s">
        <v>909</v>
      </c>
      <c r="C22" s="376">
        <v>791.38</v>
      </c>
      <c r="D22" s="376">
        <v>88.37</v>
      </c>
      <c r="E22" s="377">
        <f t="shared" si="0"/>
        <v>879.75</v>
      </c>
      <c r="F22" s="379">
        <v>57.064110000000028</v>
      </c>
      <c r="G22" s="379">
        <v>0</v>
      </c>
      <c r="H22" s="378">
        <f t="shared" si="1"/>
        <v>57.064110000000028</v>
      </c>
      <c r="I22" s="379">
        <v>417.76588999999996</v>
      </c>
      <c r="J22" s="379">
        <v>46.42</v>
      </c>
      <c r="K22" s="379">
        <f t="shared" si="2"/>
        <v>464.18588999999997</v>
      </c>
      <c r="L22" s="380">
        <v>384.43</v>
      </c>
      <c r="M22" s="380">
        <v>46.42</v>
      </c>
      <c r="N22" s="381">
        <f t="shared" si="3"/>
        <v>430.85</v>
      </c>
      <c r="O22" s="379">
        <f t="shared" si="4"/>
        <v>90.399999999999977</v>
      </c>
      <c r="P22" s="379">
        <f t="shared" si="4"/>
        <v>0</v>
      </c>
      <c r="Q22" s="379">
        <f t="shared" si="4"/>
        <v>90.399999999999977</v>
      </c>
      <c r="R22" s="806">
        <f>E22+'T7ACC_UPY_Utlsn '!E21</f>
        <v>1521.2199999999998</v>
      </c>
      <c r="S22" s="806">
        <f>N22+'T7ACC_UPY_Utlsn '!N21</f>
        <v>752.5200000000001</v>
      </c>
      <c r="T22" s="382">
        <f t="shared" si="5"/>
        <v>49.468190005390426</v>
      </c>
    </row>
    <row r="23" spans="1:20" s="382" customFormat="1" ht="13">
      <c r="A23" s="349" t="s">
        <v>284</v>
      </c>
      <c r="B23" s="350" t="s">
        <v>910</v>
      </c>
      <c r="C23" s="376">
        <v>121.77</v>
      </c>
      <c r="D23" s="376">
        <v>13.6</v>
      </c>
      <c r="E23" s="377">
        <f t="shared" si="0"/>
        <v>135.37</v>
      </c>
      <c r="F23" s="379">
        <v>29.413889999999995</v>
      </c>
      <c r="G23" s="379">
        <v>0</v>
      </c>
      <c r="H23" s="378">
        <f t="shared" si="1"/>
        <v>29.413889999999995</v>
      </c>
      <c r="I23" s="379">
        <v>43.646110000000007</v>
      </c>
      <c r="J23" s="379">
        <v>4.8499999999999996</v>
      </c>
      <c r="K23" s="379">
        <f t="shared" si="2"/>
        <v>48.496110000000009</v>
      </c>
      <c r="L23" s="380">
        <v>58.610000000000007</v>
      </c>
      <c r="M23" s="380">
        <v>4.8499999999999996</v>
      </c>
      <c r="N23" s="381">
        <f t="shared" si="3"/>
        <v>63.460000000000008</v>
      </c>
      <c r="O23" s="379">
        <f t="shared" si="4"/>
        <v>14.449999999999996</v>
      </c>
      <c r="P23" s="379">
        <f t="shared" si="4"/>
        <v>0</v>
      </c>
      <c r="Q23" s="379">
        <f t="shared" si="4"/>
        <v>14.449999999999989</v>
      </c>
      <c r="R23" s="806">
        <f>E23+'T7ACC_UPY_Utlsn '!E22</f>
        <v>248.15</v>
      </c>
      <c r="S23" s="806">
        <f>N23+'T7ACC_UPY_Utlsn '!N22</f>
        <v>111.31000000000002</v>
      </c>
      <c r="T23" s="382">
        <f t="shared" si="5"/>
        <v>44.855933910940969</v>
      </c>
    </row>
    <row r="24" spans="1:20" s="382" customFormat="1" ht="13">
      <c r="A24" s="349" t="s">
        <v>285</v>
      </c>
      <c r="B24" s="350" t="s">
        <v>911</v>
      </c>
      <c r="C24" s="376">
        <v>925.34</v>
      </c>
      <c r="D24" s="376">
        <v>103.33</v>
      </c>
      <c r="E24" s="377">
        <f t="shared" si="0"/>
        <v>1028.67</v>
      </c>
      <c r="F24" s="379">
        <v>36.489380000000097</v>
      </c>
      <c r="G24" s="379">
        <v>0</v>
      </c>
      <c r="H24" s="378">
        <f t="shared" si="1"/>
        <v>36.489380000000097</v>
      </c>
      <c r="I24" s="379">
        <v>518.71061999999995</v>
      </c>
      <c r="J24" s="379">
        <v>57.63</v>
      </c>
      <c r="K24" s="379">
        <f t="shared" si="2"/>
        <v>576.34061999999994</v>
      </c>
      <c r="L24" s="380">
        <v>506.95000000000005</v>
      </c>
      <c r="M24" s="380">
        <v>57.63</v>
      </c>
      <c r="N24" s="381">
        <f t="shared" si="3"/>
        <v>564.58000000000004</v>
      </c>
      <c r="O24" s="379">
        <f t="shared" si="4"/>
        <v>48.25</v>
      </c>
      <c r="P24" s="379">
        <f t="shared" si="4"/>
        <v>0</v>
      </c>
      <c r="Q24" s="379">
        <f t="shared" si="4"/>
        <v>48.25</v>
      </c>
      <c r="R24" s="806">
        <f>E24+'T7ACC_UPY_Utlsn '!E23</f>
        <v>1767.39</v>
      </c>
      <c r="S24" s="806">
        <f>N24+'T7ACC_UPY_Utlsn '!N23</f>
        <v>983.80000000000018</v>
      </c>
      <c r="T24" s="382">
        <f t="shared" si="5"/>
        <v>55.664001720050479</v>
      </c>
    </row>
    <row r="25" spans="1:20" s="382" customFormat="1" ht="13">
      <c r="A25" s="349" t="s">
        <v>313</v>
      </c>
      <c r="B25" s="350" t="s">
        <v>912</v>
      </c>
      <c r="C25" s="376">
        <v>616.88</v>
      </c>
      <c r="D25" s="376">
        <v>68.88</v>
      </c>
      <c r="E25" s="377">
        <f t="shared" si="0"/>
        <v>685.76</v>
      </c>
      <c r="F25" s="379">
        <v>66.429149999999936</v>
      </c>
      <c r="G25" s="379">
        <v>0</v>
      </c>
      <c r="H25" s="378">
        <f t="shared" si="1"/>
        <v>66.429149999999936</v>
      </c>
      <c r="I25" s="379">
        <v>303.70085000000006</v>
      </c>
      <c r="J25" s="379">
        <v>33.74</v>
      </c>
      <c r="K25" s="379">
        <f t="shared" si="2"/>
        <v>337.44085000000007</v>
      </c>
      <c r="L25" s="380">
        <v>301.82</v>
      </c>
      <c r="M25" s="380">
        <v>33.74</v>
      </c>
      <c r="N25" s="381">
        <f t="shared" si="3"/>
        <v>335.56</v>
      </c>
      <c r="O25" s="379">
        <f t="shared" si="4"/>
        <v>68.31</v>
      </c>
      <c r="P25" s="379">
        <f t="shared" si="4"/>
        <v>0</v>
      </c>
      <c r="Q25" s="379">
        <f t="shared" si="4"/>
        <v>68.31</v>
      </c>
      <c r="R25" s="806">
        <f>E25+'T7ACC_UPY_Utlsn '!E24</f>
        <v>1266.31</v>
      </c>
      <c r="S25" s="806">
        <f>N25+'T7ACC_UPY_Utlsn '!N24</f>
        <v>624.88</v>
      </c>
      <c r="T25" s="382">
        <f t="shared" si="5"/>
        <v>49.346526521941705</v>
      </c>
    </row>
    <row r="26" spans="1:20" s="382" customFormat="1" ht="13">
      <c r="A26" s="349" t="s">
        <v>314</v>
      </c>
      <c r="B26" s="350" t="s">
        <v>913</v>
      </c>
      <c r="C26" s="376">
        <v>579.04999999999995</v>
      </c>
      <c r="D26" s="376">
        <v>64.66</v>
      </c>
      <c r="E26" s="377">
        <f t="shared" si="0"/>
        <v>643.70999999999992</v>
      </c>
      <c r="F26" s="379">
        <v>34.190539999999942</v>
      </c>
      <c r="G26" s="379">
        <v>0</v>
      </c>
      <c r="H26" s="378">
        <f t="shared" si="1"/>
        <v>34.190539999999942</v>
      </c>
      <c r="I26" s="379">
        <v>313.23946000000007</v>
      </c>
      <c r="J26" s="379">
        <v>34.799999999999997</v>
      </c>
      <c r="K26" s="379">
        <f t="shared" si="2"/>
        <v>348.03946000000008</v>
      </c>
      <c r="L26" s="380">
        <v>297.82</v>
      </c>
      <c r="M26" s="380">
        <v>34.799999999999997</v>
      </c>
      <c r="N26" s="381">
        <f t="shared" si="3"/>
        <v>332.62</v>
      </c>
      <c r="O26" s="379">
        <f t="shared" si="4"/>
        <v>49.610000000000014</v>
      </c>
      <c r="P26" s="379">
        <f t="shared" si="4"/>
        <v>0</v>
      </c>
      <c r="Q26" s="379">
        <f t="shared" si="4"/>
        <v>49.610000000000014</v>
      </c>
      <c r="R26" s="806">
        <f>E26+'T7ACC_UPY_Utlsn '!E25</f>
        <v>1108.8599999999999</v>
      </c>
      <c r="S26" s="806">
        <f>N26+'T7ACC_UPY_Utlsn '!N25</f>
        <v>571.59</v>
      </c>
      <c r="T26" s="382">
        <f t="shared" si="5"/>
        <v>51.547535306531046</v>
      </c>
    </row>
    <row r="27" spans="1:20" s="382" customFormat="1" ht="13">
      <c r="A27" s="349" t="s">
        <v>315</v>
      </c>
      <c r="B27" s="350" t="s">
        <v>914</v>
      </c>
      <c r="C27" s="376">
        <v>439.67</v>
      </c>
      <c r="D27" s="376">
        <v>49.09</v>
      </c>
      <c r="E27" s="377">
        <f t="shared" si="0"/>
        <v>488.76</v>
      </c>
      <c r="F27" s="379">
        <v>62.136150000000043</v>
      </c>
      <c r="G27" s="379">
        <v>0</v>
      </c>
      <c r="H27" s="378">
        <f t="shared" si="1"/>
        <v>62.136150000000043</v>
      </c>
      <c r="I27" s="379">
        <v>201.66384999999997</v>
      </c>
      <c r="J27" s="379">
        <v>22.41</v>
      </c>
      <c r="K27" s="379">
        <f t="shared" si="2"/>
        <v>224.07384999999996</v>
      </c>
      <c r="L27" s="380">
        <v>215.07</v>
      </c>
      <c r="M27" s="380">
        <v>22.41</v>
      </c>
      <c r="N27" s="381">
        <f t="shared" si="3"/>
        <v>237.48</v>
      </c>
      <c r="O27" s="379">
        <f t="shared" si="4"/>
        <v>48.730000000000018</v>
      </c>
      <c r="P27" s="379">
        <f t="shared" si="4"/>
        <v>0</v>
      </c>
      <c r="Q27" s="379">
        <f t="shared" si="4"/>
        <v>48.730000000000047</v>
      </c>
      <c r="R27" s="806">
        <f>E27+'T7ACC_UPY_Utlsn '!E26</f>
        <v>932.96</v>
      </c>
      <c r="S27" s="806">
        <f>N27+'T7ACC_UPY_Utlsn '!N26</f>
        <v>465.74</v>
      </c>
      <c r="T27" s="382">
        <f t="shared" si="5"/>
        <v>49.920682558737781</v>
      </c>
    </row>
    <row r="28" spans="1:20" s="382" customFormat="1" ht="13">
      <c r="A28" s="349" t="s">
        <v>316</v>
      </c>
      <c r="B28" s="350" t="s">
        <v>915</v>
      </c>
      <c r="C28" s="376">
        <v>426.56</v>
      </c>
      <c r="D28" s="376">
        <v>47.63</v>
      </c>
      <c r="E28" s="377">
        <f t="shared" si="0"/>
        <v>474.19</v>
      </c>
      <c r="F28" s="379">
        <v>11.654139999999927</v>
      </c>
      <c r="G28" s="379">
        <v>0</v>
      </c>
      <c r="H28" s="378">
        <f t="shared" si="1"/>
        <v>11.654139999999927</v>
      </c>
      <c r="I28" s="379">
        <v>244.28586000000007</v>
      </c>
      <c r="J28" s="379">
        <v>27.14</v>
      </c>
      <c r="K28" s="379">
        <f t="shared" si="2"/>
        <v>271.42586000000006</v>
      </c>
      <c r="L28" s="380">
        <v>201.70999999999998</v>
      </c>
      <c r="M28" s="380">
        <v>27.14</v>
      </c>
      <c r="N28" s="381">
        <f t="shared" si="3"/>
        <v>228.84999999999997</v>
      </c>
      <c r="O28" s="379">
        <f t="shared" si="4"/>
        <v>54.230000000000018</v>
      </c>
      <c r="P28" s="379">
        <f t="shared" si="4"/>
        <v>0</v>
      </c>
      <c r="Q28" s="379">
        <f t="shared" si="4"/>
        <v>54.230000000000018</v>
      </c>
      <c r="R28" s="806">
        <f>E28+'T7ACC_UPY_Utlsn '!E27</f>
        <v>901.67000000000007</v>
      </c>
      <c r="S28" s="806">
        <f>N28+'T7ACC_UPY_Utlsn '!N27</f>
        <v>420.48999999999995</v>
      </c>
      <c r="T28" s="382">
        <f t="shared" si="5"/>
        <v>46.634578060709565</v>
      </c>
    </row>
    <row r="29" spans="1:20" s="382" customFormat="1" ht="13">
      <c r="A29" s="349" t="s">
        <v>916</v>
      </c>
      <c r="B29" s="350" t="s">
        <v>917</v>
      </c>
      <c r="C29" s="376">
        <v>955.72</v>
      </c>
      <c r="D29" s="376">
        <v>106.72</v>
      </c>
      <c r="E29" s="377">
        <f t="shared" si="0"/>
        <v>1062.44</v>
      </c>
      <c r="F29" s="379">
        <v>29.155920000000037</v>
      </c>
      <c r="G29" s="379">
        <v>0</v>
      </c>
      <c r="H29" s="378">
        <f t="shared" si="1"/>
        <v>29.155920000000037</v>
      </c>
      <c r="I29" s="379">
        <v>544.27407999999991</v>
      </c>
      <c r="J29" s="379">
        <v>60.47</v>
      </c>
      <c r="K29" s="379">
        <f t="shared" si="2"/>
        <v>604.74407999999994</v>
      </c>
      <c r="L29" s="380">
        <v>534.41000000000008</v>
      </c>
      <c r="M29" s="380">
        <v>60.47</v>
      </c>
      <c r="N29" s="381">
        <f t="shared" si="3"/>
        <v>594.88000000000011</v>
      </c>
      <c r="O29" s="379">
        <f t="shared" si="4"/>
        <v>39.019999999999868</v>
      </c>
      <c r="P29" s="379">
        <f t="shared" si="4"/>
        <v>0</v>
      </c>
      <c r="Q29" s="379">
        <f t="shared" si="4"/>
        <v>39.019999999999868</v>
      </c>
      <c r="R29" s="806">
        <f>E29+'T7ACC_UPY_Utlsn '!E28</f>
        <v>1995.9700000000003</v>
      </c>
      <c r="S29" s="806">
        <f>N29+'T7ACC_UPY_Utlsn '!N28</f>
        <v>1099.8300000000002</v>
      </c>
      <c r="T29" s="382">
        <f t="shared" si="5"/>
        <v>55.102531601176373</v>
      </c>
    </row>
    <row r="30" spans="1:20" s="382" customFormat="1" ht="13">
      <c r="A30" s="349" t="s">
        <v>918</v>
      </c>
      <c r="B30" s="350" t="s">
        <v>919</v>
      </c>
      <c r="C30" s="376">
        <v>420.56</v>
      </c>
      <c r="D30" s="376">
        <v>46.96</v>
      </c>
      <c r="E30" s="377">
        <f t="shared" si="0"/>
        <v>467.52</v>
      </c>
      <c r="F30" s="379">
        <v>56.5619200000001</v>
      </c>
      <c r="G30" s="379">
        <v>0</v>
      </c>
      <c r="H30" s="378">
        <f t="shared" si="1"/>
        <v>56.5619200000001</v>
      </c>
      <c r="I30" s="379">
        <v>195.7780799999999</v>
      </c>
      <c r="J30" s="379">
        <v>21.75</v>
      </c>
      <c r="K30" s="379">
        <f t="shared" si="2"/>
        <v>217.5280799999999</v>
      </c>
      <c r="L30" s="380">
        <v>223.05</v>
      </c>
      <c r="M30" s="380">
        <v>21.75</v>
      </c>
      <c r="N30" s="381">
        <f t="shared" si="3"/>
        <v>244.8</v>
      </c>
      <c r="O30" s="379">
        <f t="shared" si="4"/>
        <v>29.289999999999992</v>
      </c>
      <c r="P30" s="379">
        <f t="shared" si="4"/>
        <v>0</v>
      </c>
      <c r="Q30" s="379">
        <f t="shared" si="4"/>
        <v>29.29000000000002</v>
      </c>
      <c r="R30" s="806">
        <f>E30+'T7ACC_UPY_Utlsn '!E29</f>
        <v>859.81999999999994</v>
      </c>
      <c r="S30" s="806">
        <f>N30+'T7ACC_UPY_Utlsn '!N29</f>
        <v>447.89</v>
      </c>
      <c r="T30" s="382">
        <f t="shared" si="5"/>
        <v>52.091135353911291</v>
      </c>
    </row>
    <row r="31" spans="1:20" s="382" customFormat="1" ht="13">
      <c r="A31" s="349" t="s">
        <v>920</v>
      </c>
      <c r="B31" s="350" t="s">
        <v>921</v>
      </c>
      <c r="C31" s="376">
        <v>1105.42</v>
      </c>
      <c r="D31" s="376">
        <v>123.43</v>
      </c>
      <c r="E31" s="377">
        <f t="shared" si="0"/>
        <v>1228.8500000000001</v>
      </c>
      <c r="F31" s="379">
        <v>15.658299999999826</v>
      </c>
      <c r="G31" s="379">
        <v>0</v>
      </c>
      <c r="H31" s="378">
        <f t="shared" si="1"/>
        <v>15.658299999999826</v>
      </c>
      <c r="I31" s="379">
        <v>647.59170000000017</v>
      </c>
      <c r="J31" s="379">
        <v>71.95</v>
      </c>
      <c r="K31" s="379">
        <f t="shared" si="2"/>
        <v>719.54170000000022</v>
      </c>
      <c r="L31" s="380">
        <v>623.4799999999999</v>
      </c>
      <c r="M31" s="380">
        <v>71.95</v>
      </c>
      <c r="N31" s="381">
        <f t="shared" si="3"/>
        <v>695.43</v>
      </c>
      <c r="O31" s="379">
        <f t="shared" si="4"/>
        <v>39.770000000000095</v>
      </c>
      <c r="P31" s="379">
        <f t="shared" si="4"/>
        <v>0</v>
      </c>
      <c r="Q31" s="379">
        <f t="shared" si="4"/>
        <v>39.770000000000095</v>
      </c>
      <c r="R31" s="806">
        <f>E31+'T7ACC_UPY_Utlsn '!E30</f>
        <v>2024.3700000000001</v>
      </c>
      <c r="S31" s="806">
        <f>N31+'T7ACC_UPY_Utlsn '!N30</f>
        <v>1127.9299999999998</v>
      </c>
      <c r="T31" s="382">
        <f t="shared" si="5"/>
        <v>55.71758127219826</v>
      </c>
    </row>
    <row r="32" spans="1:20" s="382" customFormat="1" ht="13">
      <c r="A32" s="349" t="s">
        <v>922</v>
      </c>
      <c r="B32" s="350" t="s">
        <v>923</v>
      </c>
      <c r="C32" s="376">
        <v>765.85</v>
      </c>
      <c r="D32" s="376">
        <v>85.52</v>
      </c>
      <c r="E32" s="377">
        <f t="shared" si="0"/>
        <v>851.37</v>
      </c>
      <c r="F32" s="379">
        <v>34.893739999999866</v>
      </c>
      <c r="G32" s="379">
        <v>0</v>
      </c>
      <c r="H32" s="378">
        <f t="shared" si="1"/>
        <v>34.893739999999866</v>
      </c>
      <c r="I32" s="379">
        <v>424.61626000000012</v>
      </c>
      <c r="J32" s="379">
        <v>47.18</v>
      </c>
      <c r="K32" s="379">
        <f t="shared" si="2"/>
        <v>471.79626000000013</v>
      </c>
      <c r="L32" s="380">
        <v>386.33</v>
      </c>
      <c r="M32" s="380">
        <v>47.18</v>
      </c>
      <c r="N32" s="381">
        <f t="shared" si="3"/>
        <v>433.51</v>
      </c>
      <c r="O32" s="379">
        <f t="shared" si="4"/>
        <v>73.180000000000007</v>
      </c>
      <c r="P32" s="379">
        <f t="shared" si="4"/>
        <v>0</v>
      </c>
      <c r="Q32" s="379">
        <f t="shared" si="4"/>
        <v>73.180000000000007</v>
      </c>
      <c r="R32" s="806">
        <f>E32+'T7ACC_UPY_Utlsn '!E31</f>
        <v>1487.1100000000001</v>
      </c>
      <c r="S32" s="806">
        <f>N32+'T7ACC_UPY_Utlsn '!N31</f>
        <v>767.33999999999992</v>
      </c>
      <c r="T32" s="382">
        <f t="shared" si="5"/>
        <v>51.599410937993817</v>
      </c>
    </row>
    <row r="33" spans="1:20" s="382" customFormat="1" ht="13">
      <c r="A33" s="349" t="s">
        <v>924</v>
      </c>
      <c r="B33" s="350" t="s">
        <v>925</v>
      </c>
      <c r="C33" s="376">
        <v>844.18</v>
      </c>
      <c r="D33" s="376">
        <v>94.26</v>
      </c>
      <c r="E33" s="377">
        <f t="shared" si="0"/>
        <v>938.43999999999994</v>
      </c>
      <c r="F33" s="379">
        <v>45.581660000000056</v>
      </c>
      <c r="G33" s="379">
        <v>0</v>
      </c>
      <c r="H33" s="378">
        <f t="shared" si="1"/>
        <v>45.581660000000056</v>
      </c>
      <c r="I33" s="379">
        <v>460.92833999999993</v>
      </c>
      <c r="J33" s="379">
        <v>51.21</v>
      </c>
      <c r="K33" s="379">
        <f t="shared" si="2"/>
        <v>512.13833999999997</v>
      </c>
      <c r="L33" s="380">
        <v>414.1</v>
      </c>
      <c r="M33" s="380">
        <v>51.21</v>
      </c>
      <c r="N33" s="381">
        <f t="shared" si="3"/>
        <v>465.31</v>
      </c>
      <c r="O33" s="379">
        <f t="shared" si="4"/>
        <v>92.409999999999968</v>
      </c>
      <c r="P33" s="379">
        <f t="shared" si="4"/>
        <v>0</v>
      </c>
      <c r="Q33" s="379">
        <f t="shared" si="4"/>
        <v>92.410000000000025</v>
      </c>
      <c r="R33" s="806">
        <f>E33+'T7ACC_UPY_Utlsn '!E32</f>
        <v>1795.19</v>
      </c>
      <c r="S33" s="806">
        <f>N33+'T7ACC_UPY_Utlsn '!N32</f>
        <v>875.56</v>
      </c>
      <c r="T33" s="382">
        <f t="shared" si="5"/>
        <v>48.77255332304658</v>
      </c>
    </row>
    <row r="34" spans="1:20" s="382" customFormat="1" ht="13">
      <c r="A34" s="349" t="s">
        <v>926</v>
      </c>
      <c r="B34" s="350" t="s">
        <v>927</v>
      </c>
      <c r="C34" s="376">
        <v>835.65</v>
      </c>
      <c r="D34" s="376">
        <v>93.31</v>
      </c>
      <c r="E34" s="377">
        <f t="shared" si="0"/>
        <v>928.96</v>
      </c>
      <c r="F34" s="379">
        <v>36.920669999999973</v>
      </c>
      <c r="G34" s="379">
        <v>0</v>
      </c>
      <c r="H34" s="378">
        <f t="shared" si="1"/>
        <v>36.920669999999973</v>
      </c>
      <c r="I34" s="379">
        <v>464.46933000000001</v>
      </c>
      <c r="J34" s="379">
        <v>51.61</v>
      </c>
      <c r="K34" s="379">
        <f t="shared" si="2"/>
        <v>516.07933000000003</v>
      </c>
      <c r="L34" s="380">
        <v>442.99</v>
      </c>
      <c r="M34" s="380">
        <v>51.61</v>
      </c>
      <c r="N34" s="381">
        <f t="shared" si="3"/>
        <v>494.6</v>
      </c>
      <c r="O34" s="379">
        <f t="shared" si="4"/>
        <v>58.399999999999977</v>
      </c>
      <c r="P34" s="379">
        <f t="shared" si="4"/>
        <v>0</v>
      </c>
      <c r="Q34" s="379">
        <f t="shared" si="4"/>
        <v>58.399999999999977</v>
      </c>
      <c r="R34" s="806">
        <f>E34+'T7ACC_UPY_Utlsn '!E33</f>
        <v>1624.25</v>
      </c>
      <c r="S34" s="806">
        <f>N34+'T7ACC_UPY_Utlsn '!N33</f>
        <v>869.48</v>
      </c>
      <c r="T34" s="382">
        <f t="shared" si="5"/>
        <v>53.531168231491456</v>
      </c>
    </row>
    <row r="35" spans="1:20" s="382" customFormat="1" ht="13">
      <c r="A35" s="349" t="s">
        <v>928</v>
      </c>
      <c r="B35" s="350" t="s">
        <v>929</v>
      </c>
      <c r="C35" s="376">
        <v>1617.92</v>
      </c>
      <c r="D35" s="376">
        <v>180.66</v>
      </c>
      <c r="E35" s="377">
        <f t="shared" si="0"/>
        <v>1798.5800000000002</v>
      </c>
      <c r="F35" s="379">
        <v>35.321460000000116</v>
      </c>
      <c r="G35" s="379">
        <v>0</v>
      </c>
      <c r="H35" s="378">
        <f t="shared" si="1"/>
        <v>35.321460000000116</v>
      </c>
      <c r="I35" s="379">
        <v>935.42853999999988</v>
      </c>
      <c r="J35" s="379">
        <v>103.94</v>
      </c>
      <c r="K35" s="379">
        <f t="shared" si="2"/>
        <v>1039.3685399999999</v>
      </c>
      <c r="L35" s="380">
        <v>849.49</v>
      </c>
      <c r="M35" s="380">
        <v>103.94</v>
      </c>
      <c r="N35" s="381">
        <f t="shared" si="3"/>
        <v>953.43000000000006</v>
      </c>
      <c r="O35" s="379">
        <f t="shared" si="4"/>
        <v>121.25999999999999</v>
      </c>
      <c r="P35" s="379">
        <f t="shared" si="4"/>
        <v>0</v>
      </c>
      <c r="Q35" s="379">
        <f t="shared" si="4"/>
        <v>121.25999999999999</v>
      </c>
      <c r="R35" s="806">
        <f>E35+'T7ACC_UPY_Utlsn '!E34</f>
        <v>3089.5200000000004</v>
      </c>
      <c r="S35" s="806">
        <f>N35+'T7ACC_UPY_Utlsn '!N34</f>
        <v>1660.22</v>
      </c>
      <c r="T35" s="382">
        <f t="shared" si="5"/>
        <v>53.737150107460053</v>
      </c>
    </row>
    <row r="36" spans="1:20" s="382" customFormat="1" ht="13">
      <c r="A36" s="349" t="s">
        <v>930</v>
      </c>
      <c r="B36" s="350" t="s">
        <v>931</v>
      </c>
      <c r="C36" s="376">
        <v>476.8</v>
      </c>
      <c r="D36" s="376">
        <v>53.24</v>
      </c>
      <c r="E36" s="377">
        <f t="shared" si="0"/>
        <v>530.04</v>
      </c>
      <c r="F36" s="379">
        <v>60.941180000000145</v>
      </c>
      <c r="G36" s="379">
        <v>0</v>
      </c>
      <c r="H36" s="378">
        <f t="shared" si="1"/>
        <v>60.941180000000145</v>
      </c>
      <c r="I36" s="379">
        <v>225.13881999999984</v>
      </c>
      <c r="J36" s="379">
        <v>25.02</v>
      </c>
      <c r="K36" s="379">
        <f t="shared" si="2"/>
        <v>250.15881999999985</v>
      </c>
      <c r="L36" s="380">
        <v>256.02000000000004</v>
      </c>
      <c r="M36" s="380">
        <v>25.02</v>
      </c>
      <c r="N36" s="381">
        <f t="shared" si="3"/>
        <v>281.04000000000002</v>
      </c>
      <c r="O36" s="379">
        <f t="shared" si="4"/>
        <v>30.059999999999945</v>
      </c>
      <c r="P36" s="379">
        <f t="shared" si="4"/>
        <v>0</v>
      </c>
      <c r="Q36" s="379">
        <f t="shared" si="4"/>
        <v>30.060000000000002</v>
      </c>
      <c r="R36" s="806">
        <f>E36+'T7ACC_UPY_Utlsn '!E35</f>
        <v>980.34999999999991</v>
      </c>
      <c r="S36" s="806">
        <f>N36+'T7ACC_UPY_Utlsn '!N35</f>
        <v>521.36</v>
      </c>
      <c r="T36" s="382">
        <f t="shared" si="5"/>
        <v>53.181006783291686</v>
      </c>
    </row>
    <row r="37" spans="1:20" s="382" customFormat="1" ht="13">
      <c r="A37" s="349" t="s">
        <v>932</v>
      </c>
      <c r="B37" s="350" t="s">
        <v>933</v>
      </c>
      <c r="C37" s="376">
        <v>355.95</v>
      </c>
      <c r="D37" s="376">
        <v>39.75</v>
      </c>
      <c r="E37" s="377">
        <f t="shared" si="0"/>
        <v>395.7</v>
      </c>
      <c r="F37" s="379">
        <v>35.598160000000007</v>
      </c>
      <c r="G37" s="379">
        <v>0</v>
      </c>
      <c r="H37" s="378">
        <f t="shared" si="1"/>
        <v>35.598160000000007</v>
      </c>
      <c r="I37" s="379">
        <v>177.97183999999999</v>
      </c>
      <c r="J37" s="379">
        <v>19.77</v>
      </c>
      <c r="K37" s="379">
        <f t="shared" si="2"/>
        <v>197.74184</v>
      </c>
      <c r="L37" s="380">
        <v>180.61</v>
      </c>
      <c r="M37" s="380">
        <v>19.77</v>
      </c>
      <c r="N37" s="381">
        <f t="shared" si="3"/>
        <v>200.38000000000002</v>
      </c>
      <c r="O37" s="379">
        <f t="shared" si="4"/>
        <v>32.95999999999998</v>
      </c>
      <c r="P37" s="379">
        <f t="shared" si="4"/>
        <v>0</v>
      </c>
      <c r="Q37" s="379">
        <f t="shared" si="4"/>
        <v>32.95999999999998</v>
      </c>
      <c r="R37" s="806">
        <f>E37+'T7ACC_UPY_Utlsn '!E36</f>
        <v>740.41000000000008</v>
      </c>
      <c r="S37" s="806">
        <f>N37+'T7ACC_UPY_Utlsn '!N36</f>
        <v>377.98</v>
      </c>
      <c r="T37" s="382">
        <f t="shared" si="5"/>
        <v>51.050093866911574</v>
      </c>
    </row>
    <row r="38" spans="1:20" s="382" customFormat="1" ht="13">
      <c r="A38" s="349" t="s">
        <v>934</v>
      </c>
      <c r="B38" s="350" t="s">
        <v>935</v>
      </c>
      <c r="C38" s="376">
        <v>841.68</v>
      </c>
      <c r="D38" s="376">
        <v>93.98</v>
      </c>
      <c r="E38" s="377">
        <f t="shared" si="0"/>
        <v>935.66</v>
      </c>
      <c r="F38" s="379">
        <v>26.036069999999768</v>
      </c>
      <c r="G38" s="379">
        <v>0</v>
      </c>
      <c r="H38" s="378">
        <f t="shared" si="1"/>
        <v>26.036069999999768</v>
      </c>
      <c r="I38" s="379">
        <v>478.97393000000022</v>
      </c>
      <c r="J38" s="379">
        <v>53.22</v>
      </c>
      <c r="K38" s="379">
        <f t="shared" si="2"/>
        <v>532.19393000000025</v>
      </c>
      <c r="L38" s="380">
        <v>429.95000000000005</v>
      </c>
      <c r="M38" s="380">
        <v>53.22</v>
      </c>
      <c r="N38" s="381">
        <f t="shared" si="3"/>
        <v>483.17000000000007</v>
      </c>
      <c r="O38" s="379">
        <f t="shared" si="4"/>
        <v>75.059999999999945</v>
      </c>
      <c r="P38" s="379">
        <f t="shared" si="4"/>
        <v>0</v>
      </c>
      <c r="Q38" s="379">
        <f t="shared" si="4"/>
        <v>75.059999999999945</v>
      </c>
      <c r="R38" s="806">
        <f>E38+'T7ACC_UPY_Utlsn '!E37</f>
        <v>1573.9499999999998</v>
      </c>
      <c r="S38" s="806">
        <f>N38+'T7ACC_UPY_Utlsn '!N37</f>
        <v>823.36000000000013</v>
      </c>
      <c r="T38" s="382">
        <f t="shared" si="5"/>
        <v>52.311699863401003</v>
      </c>
    </row>
    <row r="39" spans="1:20" s="382" customFormat="1" ht="13">
      <c r="A39" s="349" t="s">
        <v>936</v>
      </c>
      <c r="B39" s="350" t="s">
        <v>937</v>
      </c>
      <c r="C39" s="376">
        <v>841.9</v>
      </c>
      <c r="D39" s="376">
        <v>94.01</v>
      </c>
      <c r="E39" s="377">
        <f t="shared" si="0"/>
        <v>935.91</v>
      </c>
      <c r="F39" s="379">
        <v>11.596990000000119</v>
      </c>
      <c r="G39" s="379">
        <v>0</v>
      </c>
      <c r="H39" s="378">
        <f t="shared" si="1"/>
        <v>11.596990000000119</v>
      </c>
      <c r="I39" s="379">
        <v>493.54300999999987</v>
      </c>
      <c r="J39" s="379">
        <v>54.84</v>
      </c>
      <c r="K39" s="379">
        <f t="shared" si="2"/>
        <v>548.3830099999999</v>
      </c>
      <c r="L39" s="380">
        <v>419.23</v>
      </c>
      <c r="M39" s="380">
        <v>54.84</v>
      </c>
      <c r="N39" s="381">
        <f t="shared" si="3"/>
        <v>474.07000000000005</v>
      </c>
      <c r="O39" s="379">
        <f t="shared" si="4"/>
        <v>85.909999999999968</v>
      </c>
      <c r="P39" s="379">
        <f t="shared" si="4"/>
        <v>0</v>
      </c>
      <c r="Q39" s="379">
        <f t="shared" si="4"/>
        <v>85.909999999999968</v>
      </c>
      <c r="R39" s="806">
        <f>E39+'T7ACC_UPY_Utlsn '!E38</f>
        <v>1560.15</v>
      </c>
      <c r="S39" s="806">
        <f>N39+'T7ACC_UPY_Utlsn '!N38</f>
        <v>803.7700000000001</v>
      </c>
      <c r="T39" s="382">
        <f t="shared" si="5"/>
        <v>51.51876422138897</v>
      </c>
    </row>
    <row r="40" spans="1:20" s="382" customFormat="1" ht="13">
      <c r="A40" s="349" t="s">
        <v>938</v>
      </c>
      <c r="B40" s="350" t="s">
        <v>939</v>
      </c>
      <c r="C40" s="376">
        <v>569.09</v>
      </c>
      <c r="D40" s="376">
        <v>63.55</v>
      </c>
      <c r="E40" s="377">
        <f t="shared" si="0"/>
        <v>632.64</v>
      </c>
      <c r="F40" s="379">
        <v>10.56555000000003</v>
      </c>
      <c r="G40" s="379">
        <v>0</v>
      </c>
      <c r="H40" s="378">
        <f t="shared" si="1"/>
        <v>10.56555000000003</v>
      </c>
      <c r="I40" s="379">
        <v>330.88444999999996</v>
      </c>
      <c r="J40" s="379">
        <v>36.76</v>
      </c>
      <c r="K40" s="379">
        <f t="shared" si="2"/>
        <v>367.64444999999995</v>
      </c>
      <c r="L40" s="380">
        <v>286.02000000000004</v>
      </c>
      <c r="M40" s="380">
        <v>36.76</v>
      </c>
      <c r="N40" s="381">
        <f t="shared" si="3"/>
        <v>322.78000000000003</v>
      </c>
      <c r="O40" s="379">
        <f t="shared" si="4"/>
        <v>55.42999999999995</v>
      </c>
      <c r="P40" s="379">
        <f t="shared" si="4"/>
        <v>0</v>
      </c>
      <c r="Q40" s="379">
        <f t="shared" si="4"/>
        <v>55.42999999999995</v>
      </c>
      <c r="R40" s="806">
        <f>E40+'T7ACC_UPY_Utlsn '!E39</f>
        <v>1109.3600000000001</v>
      </c>
      <c r="S40" s="806">
        <f>N40+'T7ACC_UPY_Utlsn '!N39</f>
        <v>568.41000000000008</v>
      </c>
      <c r="T40" s="382">
        <f t="shared" si="5"/>
        <v>51.237650537246701</v>
      </c>
    </row>
    <row r="41" spans="1:20" s="382" customFormat="1" ht="13">
      <c r="A41" s="349" t="s">
        <v>940</v>
      </c>
      <c r="B41" s="356" t="s">
        <v>941</v>
      </c>
      <c r="C41" s="376">
        <v>576.63</v>
      </c>
      <c r="D41" s="376">
        <v>64.39</v>
      </c>
      <c r="E41" s="377">
        <f t="shared" si="0"/>
        <v>641.02</v>
      </c>
      <c r="F41" s="379">
        <v>24.072720000000004</v>
      </c>
      <c r="G41" s="379">
        <v>0</v>
      </c>
      <c r="H41" s="378">
        <f t="shared" si="1"/>
        <v>24.072720000000004</v>
      </c>
      <c r="I41" s="379">
        <v>321.90728000000001</v>
      </c>
      <c r="J41" s="379">
        <v>35.770000000000003</v>
      </c>
      <c r="K41" s="379">
        <f t="shared" si="2"/>
        <v>357.67728</v>
      </c>
      <c r="L41" s="380">
        <v>296.06</v>
      </c>
      <c r="M41" s="380">
        <v>35.770000000000003</v>
      </c>
      <c r="N41" s="381">
        <f t="shared" si="3"/>
        <v>331.83</v>
      </c>
      <c r="O41" s="379">
        <f t="shared" si="4"/>
        <v>49.920000000000016</v>
      </c>
      <c r="P41" s="379">
        <f t="shared" si="4"/>
        <v>0</v>
      </c>
      <c r="Q41" s="379">
        <f t="shared" si="4"/>
        <v>49.920000000000016</v>
      </c>
      <c r="R41" s="806">
        <f>E41+'T7ACC_UPY_Utlsn '!E40</f>
        <v>1109.19</v>
      </c>
      <c r="S41" s="806">
        <f>N41+'T7ACC_UPY_Utlsn '!N40</f>
        <v>582.07999999999993</v>
      </c>
      <c r="T41" s="382">
        <f t="shared" si="5"/>
        <v>52.477934348488532</v>
      </c>
    </row>
    <row r="42" spans="1:20" ht="13">
      <c r="A42" s="349" t="s">
        <v>942</v>
      </c>
      <c r="B42" s="356" t="s">
        <v>943</v>
      </c>
      <c r="C42" s="350">
        <v>307.16000000000003</v>
      </c>
      <c r="D42" s="350">
        <v>34.299999999999997</v>
      </c>
      <c r="E42" s="377">
        <f t="shared" si="0"/>
        <v>341.46000000000004</v>
      </c>
      <c r="F42" s="375">
        <v>18.072070000000053</v>
      </c>
      <c r="G42" s="379">
        <v>0</v>
      </c>
      <c r="H42" s="378">
        <f t="shared" si="1"/>
        <v>18.072070000000053</v>
      </c>
      <c r="I42" s="379">
        <v>166.22792999999996</v>
      </c>
      <c r="J42" s="379">
        <v>18.47</v>
      </c>
      <c r="K42" s="379">
        <f t="shared" si="2"/>
        <v>184.69792999999996</v>
      </c>
      <c r="L42" s="380">
        <v>157.06</v>
      </c>
      <c r="M42" s="380">
        <v>18.47</v>
      </c>
      <c r="N42" s="381">
        <f t="shared" si="3"/>
        <v>175.53</v>
      </c>
      <c r="O42" s="379">
        <f t="shared" si="4"/>
        <v>27.240000000000009</v>
      </c>
      <c r="P42" s="379">
        <f t="shared" si="4"/>
        <v>0</v>
      </c>
      <c r="Q42" s="379">
        <f t="shared" si="4"/>
        <v>27.240000000000009</v>
      </c>
      <c r="R42" s="806">
        <f>E42+'T7ACC_UPY_Utlsn '!E41</f>
        <v>592.35</v>
      </c>
      <c r="S42" s="806">
        <f>N42+'T7ACC_UPY_Utlsn '!N41</f>
        <v>303.14999999999998</v>
      </c>
      <c r="T42" s="382">
        <f t="shared" si="5"/>
        <v>51.177513294504926</v>
      </c>
    </row>
    <row r="43" spans="1:20" ht="13">
      <c r="A43" s="349" t="s">
        <v>944</v>
      </c>
      <c r="B43" s="356" t="s">
        <v>945</v>
      </c>
      <c r="C43" s="350">
        <v>726.57</v>
      </c>
      <c r="D43" s="350">
        <v>81.13</v>
      </c>
      <c r="E43" s="377">
        <f t="shared" si="0"/>
        <v>807.7</v>
      </c>
      <c r="F43" s="375">
        <v>29.066450000000032</v>
      </c>
      <c r="G43" s="379">
        <v>0</v>
      </c>
      <c r="H43" s="378">
        <f t="shared" si="1"/>
        <v>29.066450000000032</v>
      </c>
      <c r="I43" s="379">
        <v>396.87</v>
      </c>
      <c r="J43" s="379">
        <v>45.21</v>
      </c>
      <c r="K43" s="379">
        <f t="shared" si="2"/>
        <v>442.08</v>
      </c>
      <c r="L43" s="380">
        <v>392.1</v>
      </c>
      <c r="M43" s="380">
        <v>45.21</v>
      </c>
      <c r="N43" s="381">
        <f t="shared" si="3"/>
        <v>437.31</v>
      </c>
      <c r="O43" s="379">
        <f t="shared" si="4"/>
        <v>33.836450000000013</v>
      </c>
      <c r="P43" s="379">
        <f t="shared" si="4"/>
        <v>0</v>
      </c>
      <c r="Q43" s="379">
        <f t="shared" si="4"/>
        <v>33.836450000000013</v>
      </c>
      <c r="R43" s="806">
        <f>E43+'T7ACC_UPY_Utlsn '!E42</f>
        <v>1380.01</v>
      </c>
      <c r="S43" s="806">
        <f>N43+'T7ACC_UPY_Utlsn '!N42</f>
        <v>742.47</v>
      </c>
      <c r="T43" s="382">
        <f t="shared" si="5"/>
        <v>53.801784045043156</v>
      </c>
    </row>
    <row r="44" spans="1:20" ht="13">
      <c r="A44" s="349" t="s">
        <v>946</v>
      </c>
      <c r="B44" s="356" t="s">
        <v>947</v>
      </c>
      <c r="C44" s="350">
        <v>115.41</v>
      </c>
      <c r="D44" s="350">
        <v>12.89</v>
      </c>
      <c r="E44" s="377">
        <f t="shared" si="0"/>
        <v>128.30000000000001</v>
      </c>
      <c r="F44" s="375">
        <v>14.070269999999994</v>
      </c>
      <c r="G44" s="379">
        <v>0</v>
      </c>
      <c r="H44" s="378">
        <f t="shared" si="1"/>
        <v>14.070269999999994</v>
      </c>
      <c r="I44" s="379">
        <v>55.179730000000006</v>
      </c>
      <c r="J44" s="379">
        <v>6.13</v>
      </c>
      <c r="K44" s="379">
        <f t="shared" si="2"/>
        <v>61.309730000000009</v>
      </c>
      <c r="L44" s="380">
        <v>61.059999999999995</v>
      </c>
      <c r="M44" s="380">
        <v>6.13</v>
      </c>
      <c r="N44" s="381">
        <f t="shared" si="3"/>
        <v>67.19</v>
      </c>
      <c r="O44" s="379">
        <f t="shared" si="4"/>
        <v>8.1900000000000048</v>
      </c>
      <c r="P44" s="379">
        <f t="shared" si="4"/>
        <v>0</v>
      </c>
      <c r="Q44" s="379">
        <f t="shared" si="4"/>
        <v>8.1899999999999977</v>
      </c>
      <c r="R44" s="806">
        <f>E44+'T7ACC_UPY_Utlsn '!E43</f>
        <v>263.38</v>
      </c>
      <c r="S44" s="806">
        <f>N44+'T7ACC_UPY_Utlsn '!N43</f>
        <v>138.26</v>
      </c>
      <c r="T44" s="382">
        <f t="shared" si="5"/>
        <v>52.494494646518341</v>
      </c>
    </row>
    <row r="45" spans="1:20" s="629" customFormat="1" ht="25">
      <c r="A45" s="349" t="s">
        <v>948</v>
      </c>
      <c r="B45" s="452" t="s">
        <v>949</v>
      </c>
      <c r="C45" s="350">
        <v>360.74</v>
      </c>
      <c r="D45" s="350">
        <v>40.28</v>
      </c>
      <c r="E45" s="377">
        <f t="shared" si="0"/>
        <v>401.02</v>
      </c>
      <c r="F45" s="390">
        <v>37.067959999999971</v>
      </c>
      <c r="G45" s="374">
        <v>0</v>
      </c>
      <c r="H45" s="377">
        <f t="shared" si="1"/>
        <v>37.067959999999971</v>
      </c>
      <c r="I45" s="374">
        <v>189.37</v>
      </c>
      <c r="J45" s="374">
        <v>19.93</v>
      </c>
      <c r="K45" s="374">
        <f t="shared" si="2"/>
        <v>209.3</v>
      </c>
      <c r="L45" s="385">
        <v>223.44</v>
      </c>
      <c r="M45" s="385">
        <v>19.93</v>
      </c>
      <c r="N45" s="373">
        <f t="shared" si="3"/>
        <v>243.37</v>
      </c>
      <c r="O45" s="374">
        <f t="shared" si="4"/>
        <v>2.9979599999999778</v>
      </c>
      <c r="P45" s="374">
        <f t="shared" si="4"/>
        <v>0</v>
      </c>
      <c r="Q45" s="374">
        <f t="shared" si="4"/>
        <v>2.9979599999999778</v>
      </c>
      <c r="R45" s="806">
        <f>E45+'T7ACC_UPY_Utlsn '!E44</f>
        <v>706.85</v>
      </c>
      <c r="S45" s="806">
        <f>N45+'T7ACC_UPY_Utlsn '!N44</f>
        <v>410.90999999999997</v>
      </c>
      <c r="T45" s="382">
        <f t="shared" si="5"/>
        <v>58.132559949069808</v>
      </c>
    </row>
    <row r="46" spans="1:20" ht="13">
      <c r="A46" s="349" t="s">
        <v>950</v>
      </c>
      <c r="B46" s="356" t="s">
        <v>951</v>
      </c>
      <c r="C46" s="350">
        <v>228.33</v>
      </c>
      <c r="D46" s="350">
        <v>25.5</v>
      </c>
      <c r="E46" s="377">
        <f t="shared" si="0"/>
        <v>253.83</v>
      </c>
      <c r="F46" s="375">
        <v>19.074020000000019</v>
      </c>
      <c r="G46" s="379">
        <v>0</v>
      </c>
      <c r="H46" s="378">
        <f t="shared" si="1"/>
        <v>19.074020000000019</v>
      </c>
      <c r="I46" s="379">
        <v>117.92597999999998</v>
      </c>
      <c r="J46" s="379">
        <v>13.1</v>
      </c>
      <c r="K46" s="379">
        <f t="shared" si="2"/>
        <v>131.02597999999998</v>
      </c>
      <c r="L46" s="380">
        <v>120.32</v>
      </c>
      <c r="M46" s="380">
        <v>13.1</v>
      </c>
      <c r="N46" s="381">
        <f t="shared" si="3"/>
        <v>133.41999999999999</v>
      </c>
      <c r="O46" s="379">
        <f t="shared" si="4"/>
        <v>16.680000000000007</v>
      </c>
      <c r="P46" s="379">
        <f t="shared" si="4"/>
        <v>0</v>
      </c>
      <c r="Q46" s="374">
        <f t="shared" si="4"/>
        <v>16.680000000000007</v>
      </c>
      <c r="R46" s="806">
        <f>E46+'T7ACC_UPY_Utlsn '!E45</f>
        <v>453.17</v>
      </c>
      <c r="S46" s="806">
        <f>N46+'T7ACC_UPY_Utlsn '!N45</f>
        <v>235.85</v>
      </c>
      <c r="T46" s="382">
        <f t="shared" si="5"/>
        <v>52.04448661650153</v>
      </c>
    </row>
    <row r="47" spans="1:20" ht="13">
      <c r="A47" s="1000" t="s">
        <v>18</v>
      </c>
      <c r="B47" s="1001"/>
      <c r="C47" s="242">
        <f>SUM(C14:C46)</f>
        <v>22999.13</v>
      </c>
      <c r="D47" s="242">
        <f>SUM(D14:D46)</f>
        <v>2568.1400000000012</v>
      </c>
      <c r="E47" s="242">
        <f>SUM(E14:E46)</f>
        <v>25567.270000000004</v>
      </c>
      <c r="F47" s="242">
        <f t="shared" ref="F47:Q47" si="6">SUM(F14:F46)</f>
        <v>1020.6693799999999</v>
      </c>
      <c r="G47" s="630">
        <f t="shared" si="6"/>
        <v>0</v>
      </c>
      <c r="H47" s="242">
        <f t="shared" si="6"/>
        <v>1020.6693799999999</v>
      </c>
      <c r="I47" s="242">
        <f t="shared" si="6"/>
        <v>12778.805029999996</v>
      </c>
      <c r="J47" s="242">
        <f t="shared" si="6"/>
        <v>1419.8400000000001</v>
      </c>
      <c r="K47" s="631">
        <f t="shared" si="6"/>
        <v>14198.64503</v>
      </c>
      <c r="L47" s="632">
        <f t="shared" si="6"/>
        <v>12005.93</v>
      </c>
      <c r="M47" s="632">
        <f t="shared" si="6"/>
        <v>1419.8400000000001</v>
      </c>
      <c r="N47" s="632">
        <f t="shared" si="6"/>
        <v>13425.770000000004</v>
      </c>
      <c r="O47" s="631">
        <f t="shared" si="6"/>
        <v>1793.54441</v>
      </c>
      <c r="P47" s="631">
        <f t="shared" si="6"/>
        <v>0</v>
      </c>
      <c r="Q47" s="631">
        <f t="shared" si="6"/>
        <v>1793.54441</v>
      </c>
    </row>
    <row r="48" spans="1:20" ht="13">
      <c r="A48" s="633"/>
      <c r="B48" s="434"/>
      <c r="C48" s="434"/>
      <c r="D48" s="434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</row>
    <row r="49" spans="1:19" ht="14.25" customHeight="1">
      <c r="A49" s="633"/>
      <c r="B49" s="434"/>
      <c r="C49" s="434"/>
      <c r="D49" s="434"/>
      <c r="E49" s="634">
        <f>E47+'T7ACC_UPY_Utlsn '!E46</f>
        <v>45267.150000000009</v>
      </c>
      <c r="F49" s="634">
        <f>F47+'T7ACC_UPY_Utlsn '!F46</f>
        <v>1523.8693799999999</v>
      </c>
      <c r="G49" s="634">
        <f>G47+'T7ACC_UPY_Utlsn '!G46</f>
        <v>0</v>
      </c>
      <c r="H49" s="634">
        <f>H47+'T7ACC_UPY_Utlsn '!H46</f>
        <v>1523.8693799999999</v>
      </c>
      <c r="I49" s="634">
        <f>I47+'T7ACC_UPY_Utlsn '!I46</f>
        <v>22915.295029999994</v>
      </c>
      <c r="J49" s="634">
        <f>J47+'T7ACC_UPY_Utlsn '!J46</f>
        <v>2546.1400000000003</v>
      </c>
      <c r="K49" s="634">
        <f>K47+'T7ACC_UPY_Utlsn '!K46</f>
        <v>25461.435030000001</v>
      </c>
      <c r="L49" s="634">
        <f>L47+'T7ACC_UPY_Utlsn '!L46</f>
        <v>21244.25</v>
      </c>
      <c r="M49" s="634">
        <f>M47+'T7ACC_UPY_Utlsn '!M46</f>
        <v>2546.1400000000003</v>
      </c>
      <c r="N49" s="634">
        <f>N47+'T7ACC_UPY_Utlsn '!N46</f>
        <v>23790.390000000007</v>
      </c>
      <c r="O49" s="634">
        <f>O47+'T7ACC_UPY_Utlsn '!O46</f>
        <v>3194.9144100000003</v>
      </c>
      <c r="P49" s="634">
        <f>P47+'T7ACC_UPY_Utlsn '!P46</f>
        <v>0</v>
      </c>
      <c r="Q49" s="634">
        <f>Q47+'T7ACC_UPY_Utlsn '!Q46</f>
        <v>3194.9144100000003</v>
      </c>
      <c r="S49" s="355">
        <f>Q49/E49*100</f>
        <v>7.0579093448560375</v>
      </c>
    </row>
    <row r="50" spans="1:19" ht="15.75" customHeight="1">
      <c r="A50" s="1002" t="s">
        <v>664</v>
      </c>
      <c r="B50" s="1002"/>
      <c r="C50" s="1002"/>
      <c r="D50" s="1002"/>
      <c r="E50" s="1002"/>
      <c r="F50" s="1002"/>
      <c r="G50" s="1002"/>
      <c r="H50" s="1002"/>
      <c r="I50" s="1002"/>
      <c r="J50" s="1002"/>
      <c r="K50" s="1002"/>
      <c r="L50" s="1002"/>
      <c r="M50" s="1002"/>
      <c r="N50" s="1002"/>
      <c r="O50" s="1002"/>
      <c r="P50" s="1002"/>
      <c r="Q50" s="1002"/>
    </row>
    <row r="51" spans="1:19" ht="15.75" customHeight="1">
      <c r="A51" s="635"/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>
        <f>N49/E49*100</f>
        <v>52.555528678081131</v>
      </c>
      <c r="O51" s="486"/>
      <c r="P51" s="486"/>
      <c r="Q51" s="486"/>
    </row>
    <row r="52" spans="1:19" ht="12.75" customHeight="1">
      <c r="A52" s="480"/>
      <c r="B52" s="480"/>
      <c r="C52" s="486"/>
      <c r="D52" s="486"/>
      <c r="E52" s="487"/>
      <c r="F52" s="487"/>
      <c r="H52" s="581"/>
      <c r="J52" s="489"/>
      <c r="M52" s="489"/>
      <c r="O52" s="490" t="s">
        <v>13</v>
      </c>
    </row>
    <row r="53" spans="1:19" ht="12.75" customHeight="1">
      <c r="A53" s="480" t="s">
        <v>12</v>
      </c>
      <c r="B53" s="487"/>
      <c r="C53" s="590"/>
      <c r="D53" s="948" t="s">
        <v>13</v>
      </c>
      <c r="E53" s="948"/>
      <c r="F53" s="353"/>
      <c r="H53" s="481"/>
      <c r="I53" s="355">
        <f>H49/E49*100</f>
        <v>3.3663912572362067</v>
      </c>
      <c r="O53" s="481" t="s">
        <v>14</v>
      </c>
    </row>
    <row r="54" spans="1:19" ht="13">
      <c r="A54" s="480"/>
      <c r="B54" s="480"/>
      <c r="C54" s="943" t="s">
        <v>898</v>
      </c>
      <c r="D54" s="943"/>
      <c r="E54" s="943"/>
      <c r="F54" s="943"/>
      <c r="H54" s="491"/>
      <c r="I54" s="353"/>
      <c r="O54" s="481" t="s">
        <v>953</v>
      </c>
    </row>
    <row r="55" spans="1:19" ht="13">
      <c r="A55" s="487"/>
      <c r="B55" s="487"/>
      <c r="C55" s="487"/>
      <c r="D55" s="487"/>
      <c r="E55" s="487"/>
      <c r="F55" s="487"/>
      <c r="H55" s="483"/>
      <c r="O55" s="482" t="s">
        <v>84</v>
      </c>
    </row>
    <row r="56" spans="1:19">
      <c r="G56" s="489">
        <f>E47+'T7ACC_UPY_Utlsn '!E46</f>
        <v>45267.150000000009</v>
      </c>
      <c r="I56" s="489"/>
      <c r="J56" s="489"/>
    </row>
    <row r="58" spans="1:19">
      <c r="I58" s="489"/>
    </row>
  </sheetData>
  <mergeCells count="17">
    <mergeCell ref="B11:B12"/>
    <mergeCell ref="I11:K11"/>
    <mergeCell ref="D53:E53"/>
    <mergeCell ref="C54:F54"/>
    <mergeCell ref="A9:B9"/>
    <mergeCell ref="A47:B47"/>
    <mergeCell ref="A50:Q50"/>
    <mergeCell ref="O11:Q11"/>
    <mergeCell ref="L11:N11"/>
    <mergeCell ref="C11:E11"/>
    <mergeCell ref="F11:H11"/>
    <mergeCell ref="A11:A12"/>
    <mergeCell ref="P1:Q1"/>
    <mergeCell ref="A2:Q2"/>
    <mergeCell ref="A3:Q3"/>
    <mergeCell ref="N10:Q10"/>
    <mergeCell ref="A6:Q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U54"/>
  <sheetViews>
    <sheetView topLeftCell="A5" zoomScale="85" zoomScaleNormal="85" zoomScaleSheetLayoutView="90" workbookViewId="0">
      <selection activeCell="T22" sqref="T22"/>
    </sheetView>
  </sheetViews>
  <sheetFormatPr defaultColWidth="9.1796875" defaultRowHeight="12.5"/>
  <cols>
    <col min="1" max="1" width="7.453125" style="577" customWidth="1"/>
    <col min="2" max="2" width="15.453125" style="577" bestFit="1" customWidth="1"/>
    <col min="3" max="3" width="8.7265625" style="577" customWidth="1"/>
    <col min="4" max="4" width="8.1796875" style="577" customWidth="1"/>
    <col min="5" max="5" width="10" style="577" customWidth="1"/>
    <col min="6" max="7" width="8.453125" style="577" bestFit="1" customWidth="1"/>
    <col min="8" max="8" width="8.1796875" style="577" customWidth="1"/>
    <col min="9" max="9" width="9.26953125" style="577" customWidth="1"/>
    <col min="10" max="10" width="10" style="577" customWidth="1"/>
    <col min="11" max="11" width="8.453125" style="577" customWidth="1"/>
    <col min="12" max="12" width="8.7265625" style="577" customWidth="1"/>
    <col min="13" max="13" width="7.81640625" style="577" customWidth="1"/>
    <col min="14" max="14" width="8.54296875" style="577" bestFit="1" customWidth="1"/>
    <col min="15" max="15" width="13.7265625" style="577" customWidth="1"/>
    <col min="16" max="16" width="11.81640625" style="577" customWidth="1"/>
    <col min="17" max="17" width="9.7265625" style="577" customWidth="1"/>
    <col min="18" max="16384" width="9.1796875" style="577"/>
  </cols>
  <sheetData>
    <row r="1" spans="1:21" customFormat="1" ht="15.5">
      <c r="H1" s="31"/>
      <c r="I1" s="31"/>
      <c r="J1" s="31"/>
      <c r="K1" s="31"/>
      <c r="L1" s="31"/>
      <c r="M1" s="31"/>
      <c r="N1" s="31"/>
      <c r="O1" s="31"/>
      <c r="P1" s="957" t="s">
        <v>91</v>
      </c>
      <c r="Q1" s="957"/>
      <c r="R1" s="958"/>
      <c r="S1" s="577"/>
      <c r="T1" s="38"/>
      <c r="U1" s="38"/>
    </row>
    <row r="2" spans="1:21" customFormat="1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  <c r="O2" s="960"/>
      <c r="P2" s="960"/>
      <c r="Q2" s="960"/>
      <c r="R2" s="958"/>
      <c r="S2" s="40"/>
      <c r="T2" s="40"/>
      <c r="U2" s="40"/>
    </row>
    <row r="3" spans="1:21" customFormat="1" ht="20">
      <c r="A3" s="860" t="s">
        <v>743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958"/>
      <c r="S3" s="39"/>
      <c r="T3" s="39"/>
      <c r="U3" s="39"/>
    </row>
    <row r="4" spans="1:21" customFormat="1" ht="10.5" customHeight="1">
      <c r="R4" s="958"/>
    </row>
    <row r="5" spans="1:21" ht="9" customHeight="1">
      <c r="A5" s="23"/>
      <c r="B5" s="23"/>
      <c r="C5" s="23"/>
      <c r="D5" s="23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2"/>
      <c r="Q5" s="20"/>
      <c r="R5" s="958"/>
    </row>
    <row r="6" spans="1:21" ht="18.649999999999999" customHeight="1">
      <c r="B6" s="106"/>
      <c r="C6" s="106"/>
      <c r="D6" s="861" t="s">
        <v>813</v>
      </c>
      <c r="E6" s="861"/>
      <c r="F6" s="861"/>
      <c r="G6" s="861"/>
      <c r="H6" s="861"/>
      <c r="I6" s="861"/>
      <c r="J6" s="861"/>
      <c r="K6" s="861"/>
      <c r="L6" s="861"/>
      <c r="M6" s="861"/>
      <c r="N6" s="861"/>
      <c r="O6" s="861"/>
      <c r="R6" s="958"/>
    </row>
    <row r="7" spans="1:21" ht="5.5" customHeight="1">
      <c r="R7" s="958"/>
    </row>
    <row r="8" spans="1:21" ht="13">
      <c r="A8" s="862" t="s">
        <v>899</v>
      </c>
      <c r="B8" s="862"/>
      <c r="Q8" s="582" t="s">
        <v>23</v>
      </c>
      <c r="R8" s="958"/>
    </row>
    <row r="9" spans="1:21" ht="15.5">
      <c r="A9" s="13"/>
      <c r="N9" s="947" t="s">
        <v>832</v>
      </c>
      <c r="O9" s="947"/>
      <c r="P9" s="947"/>
      <c r="Q9" s="947"/>
      <c r="R9" s="958"/>
      <c r="S9" s="20"/>
    </row>
    <row r="10" spans="1:21" ht="37.15" customHeight="1">
      <c r="A10" s="955" t="s">
        <v>2</v>
      </c>
      <c r="B10" s="955" t="s">
        <v>3</v>
      </c>
      <c r="C10" s="856" t="s">
        <v>855</v>
      </c>
      <c r="D10" s="856"/>
      <c r="E10" s="856"/>
      <c r="F10" s="856" t="s">
        <v>824</v>
      </c>
      <c r="G10" s="856"/>
      <c r="H10" s="856"/>
      <c r="I10" s="889" t="s">
        <v>368</v>
      </c>
      <c r="J10" s="890"/>
      <c r="K10" s="1007"/>
      <c r="L10" s="889" t="s">
        <v>92</v>
      </c>
      <c r="M10" s="890"/>
      <c r="N10" s="1007"/>
      <c r="O10" s="1003" t="s">
        <v>854</v>
      </c>
      <c r="P10" s="1004"/>
      <c r="Q10" s="1005"/>
      <c r="R10" s="958"/>
    </row>
    <row r="11" spans="1:21" ht="39.75" customHeight="1">
      <c r="A11" s="956"/>
      <c r="B11" s="956"/>
      <c r="C11" s="575" t="s">
        <v>111</v>
      </c>
      <c r="D11" s="575" t="s">
        <v>661</v>
      </c>
      <c r="E11" s="34" t="s">
        <v>18</v>
      </c>
      <c r="F11" s="575" t="s">
        <v>111</v>
      </c>
      <c r="G11" s="575" t="s">
        <v>662</v>
      </c>
      <c r="H11" s="34" t="s">
        <v>18</v>
      </c>
      <c r="I11" s="575" t="s">
        <v>111</v>
      </c>
      <c r="J11" s="575" t="s">
        <v>662</v>
      </c>
      <c r="K11" s="34" t="s">
        <v>18</v>
      </c>
      <c r="L11" s="575" t="s">
        <v>111</v>
      </c>
      <c r="M11" s="575" t="s">
        <v>662</v>
      </c>
      <c r="N11" s="34" t="s">
        <v>18</v>
      </c>
      <c r="O11" s="575" t="s">
        <v>228</v>
      </c>
      <c r="P11" s="575" t="s">
        <v>663</v>
      </c>
      <c r="Q11" s="575" t="s">
        <v>112</v>
      </c>
    </row>
    <row r="12" spans="1:21" s="64" customFormat="1" ht="13">
      <c r="A12" s="62">
        <v>1</v>
      </c>
      <c r="B12" s="62">
        <v>2</v>
      </c>
      <c r="C12" s="62">
        <v>3</v>
      </c>
      <c r="D12" s="62">
        <v>4</v>
      </c>
      <c r="E12" s="62">
        <v>5</v>
      </c>
      <c r="F12" s="62">
        <v>6</v>
      </c>
      <c r="G12" s="62">
        <v>7</v>
      </c>
      <c r="H12" s="62">
        <v>8</v>
      </c>
      <c r="I12" s="62">
        <v>9</v>
      </c>
      <c r="J12" s="62">
        <v>10</v>
      </c>
      <c r="K12" s="62">
        <v>11</v>
      </c>
      <c r="L12" s="62">
        <v>12</v>
      </c>
      <c r="M12" s="62">
        <v>13</v>
      </c>
      <c r="N12" s="62">
        <v>14</v>
      </c>
      <c r="O12" s="62">
        <v>15</v>
      </c>
      <c r="P12" s="62">
        <v>16</v>
      </c>
      <c r="Q12" s="62">
        <v>17</v>
      </c>
    </row>
    <row r="13" spans="1:21" s="382" customFormat="1" ht="13">
      <c r="A13" s="349" t="s">
        <v>257</v>
      </c>
      <c r="B13" s="350" t="s">
        <v>901</v>
      </c>
      <c r="C13" s="379">
        <v>535.01</v>
      </c>
      <c r="D13" s="379">
        <v>59.35</v>
      </c>
      <c r="E13" s="380">
        <f>SUM(C13:D13)</f>
        <v>594.36</v>
      </c>
      <c r="F13" s="379">
        <v>19.910000000000082</v>
      </c>
      <c r="G13" s="378">
        <v>0</v>
      </c>
      <c r="H13" s="379">
        <f>SUM(F13:G13)</f>
        <v>19.910000000000082</v>
      </c>
      <c r="I13" s="379">
        <v>301.09999999999991</v>
      </c>
      <c r="J13" s="379">
        <v>33.46</v>
      </c>
      <c r="K13" s="380">
        <f>SUM(I13:J13)</f>
        <v>334.55999999999989</v>
      </c>
      <c r="L13" s="379">
        <f>N13-M13</f>
        <v>270.93000000000006</v>
      </c>
      <c r="M13" s="379">
        <v>33.46</v>
      </c>
      <c r="N13" s="379">
        <v>304.39000000000004</v>
      </c>
      <c r="O13" s="379">
        <f>F13+I13-L13</f>
        <v>50.079999999999927</v>
      </c>
      <c r="P13" s="379">
        <f>G13+J13-M13</f>
        <v>0</v>
      </c>
      <c r="Q13" s="379">
        <f>H13+K13-N13</f>
        <v>50.079999999999927</v>
      </c>
    </row>
    <row r="14" spans="1:21" s="382" customFormat="1" ht="13">
      <c r="A14" s="349" t="s">
        <v>258</v>
      </c>
      <c r="B14" s="350" t="s">
        <v>902</v>
      </c>
      <c r="C14" s="379">
        <v>1107.45</v>
      </c>
      <c r="D14" s="379">
        <v>122.85</v>
      </c>
      <c r="E14" s="380">
        <f t="shared" ref="E14:E45" si="0">SUM(C14:D14)</f>
        <v>1230.3</v>
      </c>
      <c r="F14" s="379">
        <v>20.220000000000027</v>
      </c>
      <c r="G14" s="378">
        <v>0</v>
      </c>
      <c r="H14" s="379">
        <f t="shared" ref="H14:H45" si="1">SUM(F14:G14)</f>
        <v>20.220000000000027</v>
      </c>
      <c r="I14" s="379">
        <v>644.25</v>
      </c>
      <c r="J14" s="379">
        <v>71.58</v>
      </c>
      <c r="K14" s="380">
        <f t="shared" ref="K14:K45" si="2">SUM(I14:J14)</f>
        <v>715.83</v>
      </c>
      <c r="L14" s="379">
        <f t="shared" ref="L14:L45" si="3">N14-M14</f>
        <v>582.14</v>
      </c>
      <c r="M14" s="379">
        <v>71.58</v>
      </c>
      <c r="N14" s="379">
        <v>653.72</v>
      </c>
      <c r="O14" s="379">
        <f t="shared" ref="O14:Q45" si="4">F14+I14-L14</f>
        <v>82.330000000000041</v>
      </c>
      <c r="P14" s="379">
        <f t="shared" si="4"/>
        <v>0</v>
      </c>
      <c r="Q14" s="379">
        <f t="shared" si="4"/>
        <v>82.330000000000041</v>
      </c>
    </row>
    <row r="15" spans="1:21" s="382" customFormat="1" ht="13">
      <c r="A15" s="349" t="s">
        <v>259</v>
      </c>
      <c r="B15" s="350" t="s">
        <v>903</v>
      </c>
      <c r="C15" s="379">
        <v>507.61</v>
      </c>
      <c r="D15" s="379">
        <v>56.31</v>
      </c>
      <c r="E15" s="380">
        <f t="shared" si="0"/>
        <v>563.92000000000007</v>
      </c>
      <c r="F15" s="379">
        <v>11.149999999999977</v>
      </c>
      <c r="G15" s="378">
        <v>0</v>
      </c>
      <c r="H15" s="379">
        <f t="shared" si="1"/>
        <v>11.149999999999977</v>
      </c>
      <c r="I15" s="379">
        <v>293.42</v>
      </c>
      <c r="J15" s="379">
        <v>32.6</v>
      </c>
      <c r="K15" s="380">
        <f t="shared" si="2"/>
        <v>326.02000000000004</v>
      </c>
      <c r="L15" s="379">
        <f t="shared" si="3"/>
        <v>260.39</v>
      </c>
      <c r="M15" s="379">
        <v>32.6</v>
      </c>
      <c r="N15" s="379">
        <v>292.99</v>
      </c>
      <c r="O15" s="379">
        <f t="shared" si="4"/>
        <v>44.180000000000007</v>
      </c>
      <c r="P15" s="379">
        <f t="shared" si="4"/>
        <v>0</v>
      </c>
      <c r="Q15" s="379">
        <f t="shared" si="4"/>
        <v>44.180000000000007</v>
      </c>
    </row>
    <row r="16" spans="1:21" s="382" customFormat="1" ht="13">
      <c r="A16" s="349" t="s">
        <v>260</v>
      </c>
      <c r="B16" s="350" t="s">
        <v>904</v>
      </c>
      <c r="C16" s="379">
        <v>957.49</v>
      </c>
      <c r="D16" s="379">
        <v>106.21</v>
      </c>
      <c r="E16" s="380">
        <f t="shared" si="0"/>
        <v>1063.7</v>
      </c>
      <c r="F16" s="379">
        <v>20.260000000000105</v>
      </c>
      <c r="G16" s="378">
        <v>0</v>
      </c>
      <c r="H16" s="379">
        <f t="shared" si="1"/>
        <v>20.260000000000105</v>
      </c>
      <c r="I16" s="379">
        <v>554.2299999999999</v>
      </c>
      <c r="J16" s="379">
        <v>61.58</v>
      </c>
      <c r="K16" s="380">
        <f t="shared" si="2"/>
        <v>615.80999999999995</v>
      </c>
      <c r="L16" s="379">
        <f t="shared" si="3"/>
        <v>515.74</v>
      </c>
      <c r="M16" s="379">
        <v>61.58</v>
      </c>
      <c r="N16" s="379">
        <v>577.32000000000005</v>
      </c>
      <c r="O16" s="379">
        <f t="shared" si="4"/>
        <v>58.75</v>
      </c>
      <c r="P16" s="379">
        <f t="shared" si="4"/>
        <v>0</v>
      </c>
      <c r="Q16" s="379">
        <f t="shared" si="4"/>
        <v>58.75</v>
      </c>
    </row>
    <row r="17" spans="1:17" s="382" customFormat="1" ht="13">
      <c r="A17" s="349" t="s">
        <v>261</v>
      </c>
      <c r="B17" s="350" t="s">
        <v>905</v>
      </c>
      <c r="C17" s="379">
        <v>321.86</v>
      </c>
      <c r="D17" s="379">
        <v>35.700000000000003</v>
      </c>
      <c r="E17" s="380">
        <f t="shared" si="0"/>
        <v>357.56</v>
      </c>
      <c r="F17" s="379">
        <v>10.35000000000008</v>
      </c>
      <c r="G17" s="378">
        <v>0</v>
      </c>
      <c r="H17" s="379">
        <f t="shared" si="1"/>
        <v>10.35000000000008</v>
      </c>
      <c r="I17" s="379">
        <v>182.76999999999992</v>
      </c>
      <c r="J17" s="379">
        <v>20.309999999999999</v>
      </c>
      <c r="K17" s="380">
        <f t="shared" si="2"/>
        <v>203.07999999999993</v>
      </c>
      <c r="L17" s="379">
        <f t="shared" si="3"/>
        <v>169.57999999999998</v>
      </c>
      <c r="M17" s="379">
        <v>20.309999999999999</v>
      </c>
      <c r="N17" s="379">
        <v>189.89</v>
      </c>
      <c r="O17" s="379">
        <f t="shared" si="4"/>
        <v>23.54000000000002</v>
      </c>
      <c r="P17" s="379">
        <f t="shared" si="4"/>
        <v>0</v>
      </c>
      <c r="Q17" s="379">
        <f t="shared" si="4"/>
        <v>23.54000000000002</v>
      </c>
    </row>
    <row r="18" spans="1:17" s="382" customFormat="1" ht="13">
      <c r="A18" s="349" t="s">
        <v>262</v>
      </c>
      <c r="B18" s="350" t="s">
        <v>906</v>
      </c>
      <c r="C18" s="379">
        <v>470.34</v>
      </c>
      <c r="D18" s="379">
        <v>52.17</v>
      </c>
      <c r="E18" s="380">
        <f t="shared" si="0"/>
        <v>522.51</v>
      </c>
      <c r="F18" s="379">
        <v>13.599999999999909</v>
      </c>
      <c r="G18" s="378">
        <v>0</v>
      </c>
      <c r="H18" s="379">
        <f t="shared" si="1"/>
        <v>13.599999999999909</v>
      </c>
      <c r="I18" s="379">
        <v>268.60000000000008</v>
      </c>
      <c r="J18" s="379">
        <v>29.84</v>
      </c>
      <c r="K18" s="380">
        <f t="shared" si="2"/>
        <v>298.44000000000005</v>
      </c>
      <c r="L18" s="379">
        <f t="shared" si="3"/>
        <v>250.1</v>
      </c>
      <c r="M18" s="379">
        <v>29.84</v>
      </c>
      <c r="N18" s="379">
        <v>279.94</v>
      </c>
      <c r="O18" s="379">
        <f t="shared" si="4"/>
        <v>32.099999999999994</v>
      </c>
      <c r="P18" s="379">
        <f t="shared" si="4"/>
        <v>0</v>
      </c>
      <c r="Q18" s="379">
        <f t="shared" si="4"/>
        <v>32.099999999999966</v>
      </c>
    </row>
    <row r="19" spans="1:17" s="382" customFormat="1" ht="13">
      <c r="A19" s="349" t="s">
        <v>263</v>
      </c>
      <c r="B19" s="350" t="s">
        <v>907</v>
      </c>
      <c r="C19" s="379">
        <v>507.44</v>
      </c>
      <c r="D19" s="379">
        <v>56.29</v>
      </c>
      <c r="E19" s="380">
        <f t="shared" si="0"/>
        <v>563.73</v>
      </c>
      <c r="F19" s="379">
        <v>7.0699999999999932</v>
      </c>
      <c r="G19" s="378">
        <v>0</v>
      </c>
      <c r="H19" s="379">
        <f t="shared" si="1"/>
        <v>7.0699999999999932</v>
      </c>
      <c r="I19" s="379">
        <v>297.39</v>
      </c>
      <c r="J19" s="379">
        <v>33.04</v>
      </c>
      <c r="K19" s="380">
        <f t="shared" si="2"/>
        <v>330.43</v>
      </c>
      <c r="L19" s="379">
        <f t="shared" si="3"/>
        <v>223.84</v>
      </c>
      <c r="M19" s="379">
        <v>33.04</v>
      </c>
      <c r="N19" s="379">
        <v>256.88</v>
      </c>
      <c r="O19" s="379">
        <f t="shared" si="4"/>
        <v>80.619999999999976</v>
      </c>
      <c r="P19" s="379">
        <f t="shared" si="4"/>
        <v>0</v>
      </c>
      <c r="Q19" s="379">
        <f t="shared" si="4"/>
        <v>80.62</v>
      </c>
    </row>
    <row r="20" spans="1:17" s="382" customFormat="1" ht="13">
      <c r="A20" s="349" t="s">
        <v>264</v>
      </c>
      <c r="B20" s="350" t="s">
        <v>908</v>
      </c>
      <c r="C20" s="379">
        <v>1194.94</v>
      </c>
      <c r="D20" s="379">
        <v>132.55000000000001</v>
      </c>
      <c r="E20" s="380">
        <f t="shared" si="0"/>
        <v>1327.49</v>
      </c>
      <c r="F20" s="379">
        <v>21.470000000000255</v>
      </c>
      <c r="G20" s="378">
        <v>0</v>
      </c>
      <c r="H20" s="379">
        <f t="shared" si="1"/>
        <v>21.470000000000255</v>
      </c>
      <c r="I20" s="379">
        <v>695.48999999999978</v>
      </c>
      <c r="J20" s="379">
        <v>77.28</v>
      </c>
      <c r="K20" s="380">
        <f t="shared" si="2"/>
        <v>772.76999999999975</v>
      </c>
      <c r="L20" s="379">
        <f t="shared" si="3"/>
        <v>671.48</v>
      </c>
      <c r="M20" s="379">
        <v>77.28</v>
      </c>
      <c r="N20" s="379">
        <v>748.76</v>
      </c>
      <c r="O20" s="379">
        <f t="shared" si="4"/>
        <v>45.480000000000018</v>
      </c>
      <c r="P20" s="379">
        <f t="shared" si="4"/>
        <v>0</v>
      </c>
      <c r="Q20" s="379">
        <f t="shared" si="4"/>
        <v>45.480000000000018</v>
      </c>
    </row>
    <row r="21" spans="1:17" s="382" customFormat="1" ht="13">
      <c r="A21" s="349" t="s">
        <v>283</v>
      </c>
      <c r="B21" s="350" t="s">
        <v>909</v>
      </c>
      <c r="C21" s="379">
        <v>577.41999999999996</v>
      </c>
      <c r="D21" s="379">
        <v>64.05</v>
      </c>
      <c r="E21" s="380">
        <f t="shared" si="0"/>
        <v>641.46999999999991</v>
      </c>
      <c r="F21" s="379">
        <v>25.719999999999914</v>
      </c>
      <c r="G21" s="378">
        <v>0</v>
      </c>
      <c r="H21" s="379">
        <f t="shared" si="1"/>
        <v>25.719999999999914</v>
      </c>
      <c r="I21" s="379">
        <v>320.73000000000008</v>
      </c>
      <c r="J21" s="379">
        <v>35.64</v>
      </c>
      <c r="K21" s="380">
        <f t="shared" si="2"/>
        <v>356.37000000000006</v>
      </c>
      <c r="L21" s="379">
        <f t="shared" si="3"/>
        <v>286.03000000000009</v>
      </c>
      <c r="M21" s="379">
        <v>35.64</v>
      </c>
      <c r="N21" s="379">
        <v>321.67000000000007</v>
      </c>
      <c r="O21" s="379">
        <f t="shared" si="4"/>
        <v>60.419999999999902</v>
      </c>
      <c r="P21" s="379">
        <f t="shared" si="4"/>
        <v>0</v>
      </c>
      <c r="Q21" s="379">
        <f t="shared" si="4"/>
        <v>60.419999999999902</v>
      </c>
    </row>
    <row r="22" spans="1:17" s="382" customFormat="1" ht="13">
      <c r="A22" s="349" t="s">
        <v>284</v>
      </c>
      <c r="B22" s="350" t="s">
        <v>910</v>
      </c>
      <c r="C22" s="379">
        <v>101.52</v>
      </c>
      <c r="D22" s="379">
        <v>11.26</v>
      </c>
      <c r="E22" s="380">
        <f t="shared" si="0"/>
        <v>112.78</v>
      </c>
      <c r="F22" s="379">
        <v>22.869999999999976</v>
      </c>
      <c r="G22" s="378">
        <v>0</v>
      </c>
      <c r="H22" s="379">
        <f t="shared" si="1"/>
        <v>22.869999999999976</v>
      </c>
      <c r="I22" s="379">
        <v>38.04000000000002</v>
      </c>
      <c r="J22" s="379">
        <v>4.2300000000000004</v>
      </c>
      <c r="K22" s="380">
        <f t="shared" si="2"/>
        <v>42.270000000000024</v>
      </c>
      <c r="L22" s="379">
        <f t="shared" si="3"/>
        <v>43.620000000000005</v>
      </c>
      <c r="M22" s="379">
        <v>4.2300000000000004</v>
      </c>
      <c r="N22" s="379">
        <v>47.850000000000009</v>
      </c>
      <c r="O22" s="379">
        <f t="shared" si="4"/>
        <v>17.289999999999992</v>
      </c>
      <c r="P22" s="379">
        <f t="shared" si="4"/>
        <v>0</v>
      </c>
      <c r="Q22" s="379">
        <f t="shared" si="4"/>
        <v>17.289999999999992</v>
      </c>
    </row>
    <row r="23" spans="1:17" s="382" customFormat="1" ht="13">
      <c r="A23" s="349" t="s">
        <v>285</v>
      </c>
      <c r="B23" s="350" t="s">
        <v>911</v>
      </c>
      <c r="C23" s="379">
        <v>664.96</v>
      </c>
      <c r="D23" s="379">
        <v>73.760000000000005</v>
      </c>
      <c r="E23" s="380">
        <f t="shared" si="0"/>
        <v>738.72</v>
      </c>
      <c r="F23" s="379">
        <v>13.239999999999895</v>
      </c>
      <c r="G23" s="378">
        <v>0</v>
      </c>
      <c r="H23" s="379">
        <f t="shared" si="1"/>
        <v>13.239999999999895</v>
      </c>
      <c r="I23" s="379">
        <v>385.74000000000012</v>
      </c>
      <c r="J23" s="379">
        <v>42.86</v>
      </c>
      <c r="K23" s="380">
        <f t="shared" si="2"/>
        <v>428.60000000000014</v>
      </c>
      <c r="L23" s="379">
        <f t="shared" si="3"/>
        <v>376.36000000000007</v>
      </c>
      <c r="M23" s="379">
        <v>42.86</v>
      </c>
      <c r="N23" s="379">
        <v>419.22000000000008</v>
      </c>
      <c r="O23" s="379">
        <f t="shared" si="4"/>
        <v>22.619999999999948</v>
      </c>
      <c r="P23" s="379">
        <f t="shared" si="4"/>
        <v>0</v>
      </c>
      <c r="Q23" s="379">
        <f t="shared" si="4"/>
        <v>22.619999999999948</v>
      </c>
    </row>
    <row r="24" spans="1:17" s="382" customFormat="1" ht="13">
      <c r="A24" s="349" t="s">
        <v>313</v>
      </c>
      <c r="B24" s="350" t="s">
        <v>912</v>
      </c>
      <c r="C24" s="379">
        <v>522.58000000000004</v>
      </c>
      <c r="D24" s="379">
        <v>57.97</v>
      </c>
      <c r="E24" s="380">
        <f t="shared" si="0"/>
        <v>580.55000000000007</v>
      </c>
      <c r="F24" s="379">
        <v>19.009999999999877</v>
      </c>
      <c r="G24" s="378">
        <v>0</v>
      </c>
      <c r="H24" s="379">
        <f t="shared" si="1"/>
        <v>19.009999999999877</v>
      </c>
      <c r="I24" s="379">
        <v>294.54000000000013</v>
      </c>
      <c r="J24" s="379">
        <v>32.729999999999997</v>
      </c>
      <c r="K24" s="380">
        <f t="shared" si="2"/>
        <v>327.27000000000015</v>
      </c>
      <c r="L24" s="379">
        <f t="shared" si="3"/>
        <v>256.58999999999997</v>
      </c>
      <c r="M24" s="379">
        <v>32.729999999999997</v>
      </c>
      <c r="N24" s="379">
        <v>289.32</v>
      </c>
      <c r="O24" s="379">
        <f t="shared" si="4"/>
        <v>56.960000000000036</v>
      </c>
      <c r="P24" s="379">
        <f t="shared" si="4"/>
        <v>0</v>
      </c>
      <c r="Q24" s="379">
        <f t="shared" si="4"/>
        <v>56.960000000000036</v>
      </c>
    </row>
    <row r="25" spans="1:17" s="382" customFormat="1" ht="13">
      <c r="A25" s="349" t="s">
        <v>314</v>
      </c>
      <c r="B25" s="350" t="s">
        <v>913</v>
      </c>
      <c r="C25" s="379">
        <v>418.7</v>
      </c>
      <c r="D25" s="379">
        <v>46.45</v>
      </c>
      <c r="E25" s="380">
        <f t="shared" si="0"/>
        <v>465.15</v>
      </c>
      <c r="F25" s="379">
        <v>25.45999999999998</v>
      </c>
      <c r="G25" s="378">
        <v>0</v>
      </c>
      <c r="H25" s="379">
        <f t="shared" si="1"/>
        <v>25.45999999999998</v>
      </c>
      <c r="I25" s="379">
        <v>225.76000000000002</v>
      </c>
      <c r="J25" s="379">
        <v>25.08</v>
      </c>
      <c r="K25" s="380">
        <f t="shared" si="2"/>
        <v>250.84000000000003</v>
      </c>
      <c r="L25" s="379">
        <f t="shared" si="3"/>
        <v>213.89</v>
      </c>
      <c r="M25" s="379">
        <v>25.08</v>
      </c>
      <c r="N25" s="379">
        <v>238.97</v>
      </c>
      <c r="O25" s="379">
        <f t="shared" si="4"/>
        <v>37.330000000000013</v>
      </c>
      <c r="P25" s="379">
        <f t="shared" si="4"/>
        <v>0</v>
      </c>
      <c r="Q25" s="379">
        <f t="shared" si="4"/>
        <v>37.330000000000013</v>
      </c>
    </row>
    <row r="26" spans="1:17" s="382" customFormat="1" ht="13">
      <c r="A26" s="349" t="s">
        <v>315</v>
      </c>
      <c r="B26" s="350" t="s">
        <v>914</v>
      </c>
      <c r="C26" s="379">
        <v>399.85</v>
      </c>
      <c r="D26" s="379">
        <v>44.35</v>
      </c>
      <c r="E26" s="380">
        <f t="shared" si="0"/>
        <v>444.20000000000005</v>
      </c>
      <c r="F26" s="379">
        <v>12.519999999999982</v>
      </c>
      <c r="G26" s="378">
        <v>0</v>
      </c>
      <c r="H26" s="379">
        <f t="shared" si="1"/>
        <v>12.519999999999982</v>
      </c>
      <c r="I26" s="379">
        <v>227.39000000000001</v>
      </c>
      <c r="J26" s="379">
        <v>25.27</v>
      </c>
      <c r="K26" s="380">
        <f t="shared" si="2"/>
        <v>252.66000000000003</v>
      </c>
      <c r="L26" s="379">
        <f t="shared" si="3"/>
        <v>202.98999999999998</v>
      </c>
      <c r="M26" s="379">
        <v>25.27</v>
      </c>
      <c r="N26" s="379">
        <v>228.26</v>
      </c>
      <c r="O26" s="379">
        <f t="shared" si="4"/>
        <v>36.920000000000016</v>
      </c>
      <c r="P26" s="379">
        <f t="shared" si="4"/>
        <v>0</v>
      </c>
      <c r="Q26" s="379">
        <f t="shared" si="4"/>
        <v>36.920000000000016</v>
      </c>
    </row>
    <row r="27" spans="1:17" s="382" customFormat="1" ht="13">
      <c r="A27" s="349" t="s">
        <v>316</v>
      </c>
      <c r="B27" s="350" t="s">
        <v>915</v>
      </c>
      <c r="C27" s="379">
        <v>384.8</v>
      </c>
      <c r="D27" s="379">
        <v>42.68</v>
      </c>
      <c r="E27" s="380">
        <f t="shared" si="0"/>
        <v>427.48</v>
      </c>
      <c r="F27" s="379">
        <v>29.29000000000002</v>
      </c>
      <c r="G27" s="378">
        <v>0</v>
      </c>
      <c r="H27" s="379">
        <f t="shared" si="1"/>
        <v>29.29000000000002</v>
      </c>
      <c r="I27" s="379">
        <v>201.58999999999997</v>
      </c>
      <c r="J27" s="379">
        <v>22.4</v>
      </c>
      <c r="K27" s="380">
        <f t="shared" si="2"/>
        <v>223.98999999999998</v>
      </c>
      <c r="L27" s="379">
        <f t="shared" si="3"/>
        <v>169.23999999999998</v>
      </c>
      <c r="M27" s="379">
        <v>22.4</v>
      </c>
      <c r="N27" s="379">
        <v>191.64</v>
      </c>
      <c r="O27" s="379">
        <f t="shared" si="4"/>
        <v>61.640000000000015</v>
      </c>
      <c r="P27" s="379">
        <f t="shared" si="4"/>
        <v>0</v>
      </c>
      <c r="Q27" s="379">
        <f t="shared" si="4"/>
        <v>61.640000000000015</v>
      </c>
    </row>
    <row r="28" spans="1:17" s="382" customFormat="1" ht="13">
      <c r="A28" s="349" t="s">
        <v>916</v>
      </c>
      <c r="B28" s="350" t="s">
        <v>917</v>
      </c>
      <c r="C28" s="379">
        <v>840.32</v>
      </c>
      <c r="D28" s="379">
        <v>93.21</v>
      </c>
      <c r="E28" s="380">
        <f t="shared" si="0"/>
        <v>933.53000000000009</v>
      </c>
      <c r="F28" s="379">
        <v>24.679999999999836</v>
      </c>
      <c r="G28" s="378">
        <v>0</v>
      </c>
      <c r="H28" s="379">
        <f t="shared" si="1"/>
        <v>24.679999999999836</v>
      </c>
      <c r="I28" s="379">
        <v>479.51000000000016</v>
      </c>
      <c r="J28" s="379">
        <v>53.28</v>
      </c>
      <c r="K28" s="380">
        <f t="shared" si="2"/>
        <v>532.79000000000019</v>
      </c>
      <c r="L28" s="379">
        <f t="shared" si="3"/>
        <v>451.66999999999996</v>
      </c>
      <c r="M28" s="379">
        <v>53.28</v>
      </c>
      <c r="N28" s="379">
        <v>504.95</v>
      </c>
      <c r="O28" s="379">
        <f t="shared" si="4"/>
        <v>52.520000000000039</v>
      </c>
      <c r="P28" s="379">
        <f t="shared" si="4"/>
        <v>0</v>
      </c>
      <c r="Q28" s="379">
        <f t="shared" si="4"/>
        <v>52.520000000000039</v>
      </c>
    </row>
    <row r="29" spans="1:17" s="382" customFormat="1" ht="13">
      <c r="A29" s="349" t="s">
        <v>918</v>
      </c>
      <c r="B29" s="350" t="s">
        <v>919</v>
      </c>
      <c r="C29" s="379">
        <v>353.13</v>
      </c>
      <c r="D29" s="379">
        <v>39.17</v>
      </c>
      <c r="E29" s="380">
        <f t="shared" si="0"/>
        <v>392.3</v>
      </c>
      <c r="F29" s="379">
        <v>6.1800000000000068</v>
      </c>
      <c r="G29" s="378">
        <v>0</v>
      </c>
      <c r="H29" s="379">
        <f t="shared" si="1"/>
        <v>6.1800000000000068</v>
      </c>
      <c r="I29" s="379">
        <v>205.7</v>
      </c>
      <c r="J29" s="379">
        <v>22.86</v>
      </c>
      <c r="K29" s="380">
        <f t="shared" si="2"/>
        <v>228.56</v>
      </c>
      <c r="L29" s="379">
        <f t="shared" si="3"/>
        <v>180.23000000000002</v>
      </c>
      <c r="M29" s="379">
        <v>22.86</v>
      </c>
      <c r="N29" s="379">
        <v>203.09</v>
      </c>
      <c r="O29" s="379">
        <f t="shared" si="4"/>
        <v>31.649999999999977</v>
      </c>
      <c r="P29" s="379">
        <f t="shared" si="4"/>
        <v>0</v>
      </c>
      <c r="Q29" s="379">
        <f t="shared" si="4"/>
        <v>31.650000000000006</v>
      </c>
    </row>
    <row r="30" spans="1:17" s="382" customFormat="1" ht="13">
      <c r="A30" s="349" t="s">
        <v>920</v>
      </c>
      <c r="B30" s="350" t="s">
        <v>921</v>
      </c>
      <c r="C30" s="379">
        <v>716.09</v>
      </c>
      <c r="D30" s="379">
        <v>79.430000000000007</v>
      </c>
      <c r="E30" s="380">
        <f t="shared" si="0"/>
        <v>795.52</v>
      </c>
      <c r="F30" s="379">
        <v>28.809999999999945</v>
      </c>
      <c r="G30" s="378">
        <v>0</v>
      </c>
      <c r="H30" s="379">
        <f t="shared" si="1"/>
        <v>28.809999999999945</v>
      </c>
      <c r="I30" s="379">
        <v>400.84000000000003</v>
      </c>
      <c r="J30" s="379">
        <v>44.54</v>
      </c>
      <c r="K30" s="380">
        <f t="shared" si="2"/>
        <v>445.38000000000005</v>
      </c>
      <c r="L30" s="379">
        <f t="shared" si="3"/>
        <v>387.96</v>
      </c>
      <c r="M30" s="379">
        <v>44.54</v>
      </c>
      <c r="N30" s="379">
        <v>432.5</v>
      </c>
      <c r="O30" s="379">
        <f t="shared" si="4"/>
        <v>41.69</v>
      </c>
      <c r="P30" s="379">
        <f t="shared" si="4"/>
        <v>0</v>
      </c>
      <c r="Q30" s="379">
        <f t="shared" si="4"/>
        <v>41.69</v>
      </c>
    </row>
    <row r="31" spans="1:17" s="355" customFormat="1">
      <c r="A31" s="349" t="s">
        <v>922</v>
      </c>
      <c r="B31" s="350" t="s">
        <v>923</v>
      </c>
      <c r="C31" s="375">
        <v>572.26</v>
      </c>
      <c r="D31" s="375">
        <v>63.48</v>
      </c>
      <c r="E31" s="380">
        <f t="shared" si="0"/>
        <v>635.74</v>
      </c>
      <c r="F31" s="375">
        <v>25.039999999999964</v>
      </c>
      <c r="G31" s="378">
        <v>0</v>
      </c>
      <c r="H31" s="379">
        <f t="shared" si="1"/>
        <v>25.039999999999964</v>
      </c>
      <c r="I31" s="379">
        <v>318.32000000000005</v>
      </c>
      <c r="J31" s="379">
        <v>35.369999999999997</v>
      </c>
      <c r="K31" s="380">
        <f t="shared" si="2"/>
        <v>353.69000000000005</v>
      </c>
      <c r="L31" s="379">
        <f t="shared" si="3"/>
        <v>298.45999999999998</v>
      </c>
      <c r="M31" s="379">
        <v>35.369999999999997</v>
      </c>
      <c r="N31" s="379">
        <v>333.83</v>
      </c>
      <c r="O31" s="379">
        <f t="shared" si="4"/>
        <v>44.900000000000034</v>
      </c>
      <c r="P31" s="379">
        <f t="shared" si="4"/>
        <v>0</v>
      </c>
      <c r="Q31" s="379">
        <f t="shared" si="4"/>
        <v>44.900000000000034</v>
      </c>
    </row>
    <row r="32" spans="1:17" s="355" customFormat="1">
      <c r="A32" s="349" t="s">
        <v>924</v>
      </c>
      <c r="B32" s="350" t="s">
        <v>925</v>
      </c>
      <c r="C32" s="375">
        <v>771.2</v>
      </c>
      <c r="D32" s="375">
        <v>85.55</v>
      </c>
      <c r="E32" s="380">
        <f t="shared" si="0"/>
        <v>856.75</v>
      </c>
      <c r="F32" s="375">
        <v>31.019999999999982</v>
      </c>
      <c r="G32" s="378">
        <v>0</v>
      </c>
      <c r="H32" s="379">
        <f t="shared" si="1"/>
        <v>31.019999999999982</v>
      </c>
      <c r="I32" s="379">
        <v>431.70000000000005</v>
      </c>
      <c r="J32" s="379">
        <v>47.97</v>
      </c>
      <c r="K32" s="380">
        <f t="shared" si="2"/>
        <v>479.67000000000007</v>
      </c>
      <c r="L32" s="379">
        <f t="shared" si="3"/>
        <v>362.28</v>
      </c>
      <c r="M32" s="379">
        <v>47.97</v>
      </c>
      <c r="N32" s="379">
        <v>410.25</v>
      </c>
      <c r="O32" s="379">
        <f t="shared" si="4"/>
        <v>100.44000000000005</v>
      </c>
      <c r="P32" s="379">
        <f t="shared" si="4"/>
        <v>0</v>
      </c>
      <c r="Q32" s="379">
        <f t="shared" si="4"/>
        <v>100.44000000000005</v>
      </c>
    </row>
    <row r="33" spans="1:17" s="355" customFormat="1">
      <c r="A33" s="349" t="s">
        <v>926</v>
      </c>
      <c r="B33" s="350" t="s">
        <v>927</v>
      </c>
      <c r="C33" s="375">
        <v>625.86</v>
      </c>
      <c r="D33" s="375">
        <v>69.430000000000007</v>
      </c>
      <c r="E33" s="380">
        <f t="shared" si="0"/>
        <v>695.29</v>
      </c>
      <c r="F33" s="375">
        <v>10.96000000000015</v>
      </c>
      <c r="G33" s="378">
        <v>0</v>
      </c>
      <c r="H33" s="379">
        <f t="shared" si="1"/>
        <v>10.96000000000015</v>
      </c>
      <c r="I33" s="379">
        <v>364.55999999999983</v>
      </c>
      <c r="J33" s="379">
        <v>40.51</v>
      </c>
      <c r="K33" s="380">
        <f t="shared" si="2"/>
        <v>405.06999999999982</v>
      </c>
      <c r="L33" s="379">
        <f t="shared" si="3"/>
        <v>334.37</v>
      </c>
      <c r="M33" s="379">
        <v>40.51</v>
      </c>
      <c r="N33" s="379">
        <v>374.88</v>
      </c>
      <c r="O33" s="379">
        <f t="shared" si="4"/>
        <v>41.149999999999977</v>
      </c>
      <c r="P33" s="379">
        <f t="shared" si="4"/>
        <v>0</v>
      </c>
      <c r="Q33" s="379">
        <f t="shared" si="4"/>
        <v>41.149999999999977</v>
      </c>
    </row>
    <row r="34" spans="1:17" s="355" customFormat="1">
      <c r="A34" s="349" t="s">
        <v>928</v>
      </c>
      <c r="B34" s="350" t="s">
        <v>929</v>
      </c>
      <c r="C34" s="375">
        <v>1162.04</v>
      </c>
      <c r="D34" s="375">
        <v>128.9</v>
      </c>
      <c r="E34" s="380">
        <f t="shared" si="0"/>
        <v>1290.94</v>
      </c>
      <c r="F34" s="375">
        <v>20.100000000000136</v>
      </c>
      <c r="G34" s="378">
        <v>0</v>
      </c>
      <c r="H34" s="379">
        <f t="shared" si="1"/>
        <v>20.100000000000136</v>
      </c>
      <c r="I34" s="379">
        <v>677.11999999999989</v>
      </c>
      <c r="J34" s="379">
        <v>75.239999999999995</v>
      </c>
      <c r="K34" s="380">
        <f t="shared" si="2"/>
        <v>752.3599999999999</v>
      </c>
      <c r="L34" s="379">
        <f t="shared" si="3"/>
        <v>631.54999999999995</v>
      </c>
      <c r="M34" s="379">
        <v>75.239999999999995</v>
      </c>
      <c r="N34" s="379">
        <v>706.79</v>
      </c>
      <c r="O34" s="379">
        <f t="shared" si="4"/>
        <v>65.670000000000073</v>
      </c>
      <c r="P34" s="379">
        <f t="shared" si="4"/>
        <v>0</v>
      </c>
      <c r="Q34" s="379">
        <f t="shared" si="4"/>
        <v>65.670000000000073</v>
      </c>
    </row>
    <row r="35" spans="1:17" s="355" customFormat="1">
      <c r="A35" s="349" t="s">
        <v>930</v>
      </c>
      <c r="B35" s="350" t="s">
        <v>931</v>
      </c>
      <c r="C35" s="375">
        <v>405.35</v>
      </c>
      <c r="D35" s="375">
        <v>44.96</v>
      </c>
      <c r="E35" s="380">
        <f t="shared" si="0"/>
        <v>450.31</v>
      </c>
      <c r="F35" s="375">
        <v>24.560000000000059</v>
      </c>
      <c r="G35" s="378">
        <v>0</v>
      </c>
      <c r="H35" s="379">
        <f t="shared" si="1"/>
        <v>24.560000000000059</v>
      </c>
      <c r="I35" s="379">
        <v>218.64999999999995</v>
      </c>
      <c r="J35" s="379">
        <v>24.29</v>
      </c>
      <c r="K35" s="380">
        <f t="shared" si="2"/>
        <v>242.93999999999994</v>
      </c>
      <c r="L35" s="379">
        <f t="shared" si="3"/>
        <v>216.03000000000003</v>
      </c>
      <c r="M35" s="379">
        <v>24.29</v>
      </c>
      <c r="N35" s="379">
        <v>240.32000000000002</v>
      </c>
      <c r="O35" s="379">
        <f t="shared" si="4"/>
        <v>27.179999999999978</v>
      </c>
      <c r="P35" s="379">
        <f t="shared" si="4"/>
        <v>0</v>
      </c>
      <c r="Q35" s="379">
        <f t="shared" si="4"/>
        <v>27.179999999999978</v>
      </c>
    </row>
    <row r="36" spans="1:17" s="355" customFormat="1">
      <c r="A36" s="349" t="s">
        <v>932</v>
      </c>
      <c r="B36" s="350" t="s">
        <v>933</v>
      </c>
      <c r="C36" s="375">
        <v>310.29000000000002</v>
      </c>
      <c r="D36" s="375">
        <v>34.42</v>
      </c>
      <c r="E36" s="380">
        <f t="shared" si="0"/>
        <v>344.71000000000004</v>
      </c>
      <c r="F36" s="375">
        <v>6.6100000000000136</v>
      </c>
      <c r="G36" s="378">
        <v>0</v>
      </c>
      <c r="H36" s="379">
        <f t="shared" si="1"/>
        <v>6.6100000000000136</v>
      </c>
      <c r="I36" s="379">
        <v>179.55999999999997</v>
      </c>
      <c r="J36" s="379">
        <v>19.95</v>
      </c>
      <c r="K36" s="380">
        <f t="shared" si="2"/>
        <v>199.50999999999996</v>
      </c>
      <c r="L36" s="379">
        <f t="shared" si="3"/>
        <v>157.65</v>
      </c>
      <c r="M36" s="379">
        <v>19.95</v>
      </c>
      <c r="N36" s="379">
        <v>177.6</v>
      </c>
      <c r="O36" s="379">
        <f t="shared" si="4"/>
        <v>28.519999999999982</v>
      </c>
      <c r="P36" s="379">
        <f t="shared" si="4"/>
        <v>0</v>
      </c>
      <c r="Q36" s="379">
        <f t="shared" si="4"/>
        <v>28.519999999999982</v>
      </c>
    </row>
    <row r="37" spans="1:17" s="355" customFormat="1">
      <c r="A37" s="349" t="s">
        <v>934</v>
      </c>
      <c r="B37" s="350" t="s">
        <v>935</v>
      </c>
      <c r="C37" s="375">
        <v>574.55999999999995</v>
      </c>
      <c r="D37" s="375">
        <v>63.73</v>
      </c>
      <c r="E37" s="380">
        <f t="shared" si="0"/>
        <v>638.29</v>
      </c>
      <c r="F37" s="375">
        <v>10.990000000000009</v>
      </c>
      <c r="G37" s="378">
        <v>0</v>
      </c>
      <c r="H37" s="379">
        <f t="shared" si="1"/>
        <v>10.990000000000009</v>
      </c>
      <c r="I37" s="379">
        <v>333.75</v>
      </c>
      <c r="J37" s="379">
        <v>37.08</v>
      </c>
      <c r="K37" s="380">
        <f t="shared" si="2"/>
        <v>370.83</v>
      </c>
      <c r="L37" s="379">
        <f t="shared" si="3"/>
        <v>303.11</v>
      </c>
      <c r="M37" s="379">
        <v>37.08</v>
      </c>
      <c r="N37" s="379">
        <v>340.19</v>
      </c>
      <c r="O37" s="379">
        <f t="shared" si="4"/>
        <v>41.629999999999995</v>
      </c>
      <c r="P37" s="379">
        <f t="shared" si="4"/>
        <v>0</v>
      </c>
      <c r="Q37" s="379">
        <f t="shared" si="4"/>
        <v>41.629999999999995</v>
      </c>
    </row>
    <row r="38" spans="1:17" s="355" customFormat="1">
      <c r="A38" s="349" t="s">
        <v>936</v>
      </c>
      <c r="B38" s="350" t="s">
        <v>937</v>
      </c>
      <c r="C38" s="375">
        <v>561.91</v>
      </c>
      <c r="D38" s="375">
        <v>62.33</v>
      </c>
      <c r="E38" s="380">
        <f t="shared" si="0"/>
        <v>624.24</v>
      </c>
      <c r="F38" s="375">
        <v>8.9099999999998545</v>
      </c>
      <c r="G38" s="378">
        <v>0</v>
      </c>
      <c r="H38" s="379">
        <f t="shared" si="1"/>
        <v>8.9099999999998545</v>
      </c>
      <c r="I38" s="379">
        <v>328.24000000000012</v>
      </c>
      <c r="J38" s="379">
        <v>36.47</v>
      </c>
      <c r="K38" s="380">
        <f t="shared" si="2"/>
        <v>364.71000000000015</v>
      </c>
      <c r="L38" s="379">
        <f t="shared" si="3"/>
        <v>293.23</v>
      </c>
      <c r="M38" s="379">
        <v>36.47</v>
      </c>
      <c r="N38" s="379">
        <v>329.70000000000005</v>
      </c>
      <c r="O38" s="379">
        <f t="shared" si="4"/>
        <v>43.919999999999959</v>
      </c>
      <c r="P38" s="379">
        <f t="shared" si="4"/>
        <v>0</v>
      </c>
      <c r="Q38" s="379">
        <f t="shared" si="4"/>
        <v>43.919999999999959</v>
      </c>
    </row>
    <row r="39" spans="1:17" s="355" customFormat="1">
      <c r="A39" s="349" t="s">
        <v>938</v>
      </c>
      <c r="B39" s="350" t="s">
        <v>939</v>
      </c>
      <c r="C39" s="375">
        <v>429.12</v>
      </c>
      <c r="D39" s="375">
        <v>47.6</v>
      </c>
      <c r="E39" s="380">
        <f t="shared" si="0"/>
        <v>476.72</v>
      </c>
      <c r="F39" s="375">
        <v>9.0900000000000318</v>
      </c>
      <c r="G39" s="378">
        <v>0</v>
      </c>
      <c r="H39" s="379">
        <f t="shared" si="1"/>
        <v>9.0900000000000318</v>
      </c>
      <c r="I39" s="379">
        <v>248.38</v>
      </c>
      <c r="J39" s="379">
        <v>27.6</v>
      </c>
      <c r="K39" s="380">
        <f t="shared" si="2"/>
        <v>275.98</v>
      </c>
      <c r="L39" s="379">
        <f t="shared" si="3"/>
        <v>218.03</v>
      </c>
      <c r="M39" s="379">
        <v>27.6</v>
      </c>
      <c r="N39" s="379">
        <v>245.63</v>
      </c>
      <c r="O39" s="379">
        <f t="shared" si="4"/>
        <v>39.440000000000026</v>
      </c>
      <c r="P39" s="379">
        <f t="shared" si="4"/>
        <v>0</v>
      </c>
      <c r="Q39" s="379">
        <f t="shared" si="4"/>
        <v>39.440000000000055</v>
      </c>
    </row>
    <row r="40" spans="1:17" s="355" customFormat="1">
      <c r="A40" s="349" t="s">
        <v>940</v>
      </c>
      <c r="B40" s="356" t="s">
        <v>941</v>
      </c>
      <c r="C40" s="375">
        <v>421.42</v>
      </c>
      <c r="D40" s="375">
        <v>46.75</v>
      </c>
      <c r="E40" s="380">
        <f t="shared" si="0"/>
        <v>468.17</v>
      </c>
      <c r="F40" s="375">
        <v>5.839999999999975</v>
      </c>
      <c r="G40" s="378">
        <v>0</v>
      </c>
      <c r="H40" s="379">
        <f t="shared" si="1"/>
        <v>5.839999999999975</v>
      </c>
      <c r="I40" s="379">
        <v>247.01000000000002</v>
      </c>
      <c r="J40" s="379">
        <v>27.45</v>
      </c>
      <c r="K40" s="380">
        <f t="shared" si="2"/>
        <v>274.46000000000004</v>
      </c>
      <c r="L40" s="379">
        <f t="shared" si="3"/>
        <v>222.8</v>
      </c>
      <c r="M40" s="379">
        <v>27.45</v>
      </c>
      <c r="N40" s="379">
        <v>250.25</v>
      </c>
      <c r="O40" s="379">
        <f t="shared" si="4"/>
        <v>30.049999999999983</v>
      </c>
      <c r="P40" s="379">
        <f t="shared" si="4"/>
        <v>0</v>
      </c>
      <c r="Q40" s="379">
        <f t="shared" si="4"/>
        <v>30.050000000000011</v>
      </c>
    </row>
    <row r="41" spans="1:17" s="355" customFormat="1">
      <c r="A41" s="349" t="s">
        <v>942</v>
      </c>
      <c r="B41" s="356" t="s">
        <v>943</v>
      </c>
      <c r="C41" s="375">
        <v>225.84</v>
      </c>
      <c r="D41" s="375">
        <v>25.05</v>
      </c>
      <c r="E41" s="380">
        <f t="shared" si="0"/>
        <v>250.89000000000001</v>
      </c>
      <c r="F41" s="375">
        <v>3.1200000000000045</v>
      </c>
      <c r="G41" s="378">
        <v>0</v>
      </c>
      <c r="H41" s="379">
        <f t="shared" si="1"/>
        <v>3.1200000000000045</v>
      </c>
      <c r="I41" s="379">
        <v>132.38</v>
      </c>
      <c r="J41" s="379">
        <v>14.71</v>
      </c>
      <c r="K41" s="380">
        <f t="shared" si="2"/>
        <v>147.09</v>
      </c>
      <c r="L41" s="379">
        <f t="shared" si="3"/>
        <v>112.91</v>
      </c>
      <c r="M41" s="379">
        <v>14.71</v>
      </c>
      <c r="N41" s="379">
        <v>127.62</v>
      </c>
      <c r="O41" s="379">
        <f t="shared" si="4"/>
        <v>22.590000000000003</v>
      </c>
      <c r="P41" s="379">
        <f t="shared" si="4"/>
        <v>0</v>
      </c>
      <c r="Q41" s="379">
        <f t="shared" si="4"/>
        <v>22.590000000000003</v>
      </c>
    </row>
    <row r="42" spans="1:17" s="355" customFormat="1">
      <c r="A42" s="349" t="s">
        <v>944</v>
      </c>
      <c r="B42" s="356" t="s">
        <v>945</v>
      </c>
      <c r="C42" s="375">
        <v>515.16</v>
      </c>
      <c r="D42" s="375">
        <v>57.15</v>
      </c>
      <c r="E42" s="380">
        <f t="shared" si="0"/>
        <v>572.30999999999995</v>
      </c>
      <c r="F42" s="375">
        <v>7.1599999999999113</v>
      </c>
      <c r="G42" s="378">
        <v>0</v>
      </c>
      <c r="H42" s="379">
        <f t="shared" si="1"/>
        <v>7.1599999999999113</v>
      </c>
      <c r="I42" s="379">
        <v>301.94000000000011</v>
      </c>
      <c r="J42" s="379">
        <v>33.549999999999997</v>
      </c>
      <c r="K42" s="380">
        <f t="shared" si="2"/>
        <v>335.49000000000012</v>
      </c>
      <c r="L42" s="379">
        <f t="shared" si="3"/>
        <v>271.61</v>
      </c>
      <c r="M42" s="379">
        <v>33.549999999999997</v>
      </c>
      <c r="N42" s="379">
        <v>305.16000000000003</v>
      </c>
      <c r="O42" s="379">
        <f t="shared" si="4"/>
        <v>37.490000000000009</v>
      </c>
      <c r="P42" s="379">
        <f t="shared" si="4"/>
        <v>0</v>
      </c>
      <c r="Q42" s="379">
        <f t="shared" si="4"/>
        <v>37.490000000000009</v>
      </c>
    </row>
    <row r="43" spans="1:17" s="355" customFormat="1">
      <c r="A43" s="349" t="s">
        <v>946</v>
      </c>
      <c r="B43" s="356" t="s">
        <v>947</v>
      </c>
      <c r="C43" s="375">
        <v>121.59</v>
      </c>
      <c r="D43" s="375">
        <v>13.49</v>
      </c>
      <c r="E43" s="380">
        <f t="shared" si="0"/>
        <v>135.08000000000001</v>
      </c>
      <c r="F43" s="375">
        <v>1.7199999999999989</v>
      </c>
      <c r="G43" s="378">
        <v>0</v>
      </c>
      <c r="H43" s="379">
        <f t="shared" si="1"/>
        <v>1.7199999999999989</v>
      </c>
      <c r="I43" s="379">
        <v>71.23</v>
      </c>
      <c r="J43" s="379">
        <v>7.91</v>
      </c>
      <c r="K43" s="380">
        <f t="shared" si="2"/>
        <v>79.14</v>
      </c>
      <c r="L43" s="379">
        <f t="shared" si="3"/>
        <v>63.16</v>
      </c>
      <c r="M43" s="379">
        <v>7.91</v>
      </c>
      <c r="N43" s="379">
        <v>71.069999999999993</v>
      </c>
      <c r="O43" s="379">
        <f t="shared" si="4"/>
        <v>9.7900000000000063</v>
      </c>
      <c r="P43" s="379">
        <f t="shared" si="4"/>
        <v>0</v>
      </c>
      <c r="Q43" s="379">
        <f t="shared" si="4"/>
        <v>9.7900000000000063</v>
      </c>
    </row>
    <row r="44" spans="1:17" s="355" customFormat="1" ht="25">
      <c r="A44" s="349" t="s">
        <v>948</v>
      </c>
      <c r="B44" s="356" t="s">
        <v>949</v>
      </c>
      <c r="C44" s="375">
        <v>275.29000000000002</v>
      </c>
      <c r="D44" s="375">
        <v>30.54</v>
      </c>
      <c r="E44" s="380">
        <f t="shared" si="0"/>
        <v>305.83000000000004</v>
      </c>
      <c r="F44" s="375">
        <v>3.8000000000000114</v>
      </c>
      <c r="G44" s="378">
        <v>0</v>
      </c>
      <c r="H44" s="379">
        <f t="shared" si="1"/>
        <v>3.8000000000000114</v>
      </c>
      <c r="I44" s="379">
        <v>161.36999999999998</v>
      </c>
      <c r="J44" s="379">
        <v>17.93</v>
      </c>
      <c r="K44" s="380">
        <f t="shared" si="2"/>
        <v>179.29999999999998</v>
      </c>
      <c r="L44" s="379">
        <f t="shared" si="3"/>
        <v>149.60999999999999</v>
      </c>
      <c r="M44" s="379">
        <v>17.93</v>
      </c>
      <c r="N44" s="379">
        <v>167.54</v>
      </c>
      <c r="O44" s="379">
        <f t="shared" si="4"/>
        <v>15.560000000000002</v>
      </c>
      <c r="P44" s="379">
        <f t="shared" si="4"/>
        <v>0</v>
      </c>
      <c r="Q44" s="379">
        <f t="shared" si="4"/>
        <v>15.560000000000002</v>
      </c>
    </row>
    <row r="45" spans="1:17" s="355" customFormat="1" ht="25">
      <c r="A45" s="349" t="s">
        <v>950</v>
      </c>
      <c r="B45" s="356" t="s">
        <v>951</v>
      </c>
      <c r="C45" s="375">
        <v>179.44</v>
      </c>
      <c r="D45" s="375">
        <v>19.899999999999999</v>
      </c>
      <c r="E45" s="380">
        <f t="shared" si="0"/>
        <v>199.34</v>
      </c>
      <c r="F45" s="375">
        <v>2.4699999999999989</v>
      </c>
      <c r="G45" s="378">
        <v>0</v>
      </c>
      <c r="H45" s="379">
        <f t="shared" si="1"/>
        <v>2.4699999999999989</v>
      </c>
      <c r="I45" s="379">
        <v>105.19</v>
      </c>
      <c r="J45" s="379">
        <v>11.69</v>
      </c>
      <c r="K45" s="380">
        <f t="shared" si="2"/>
        <v>116.88</v>
      </c>
      <c r="L45" s="379">
        <f t="shared" si="3"/>
        <v>90.740000000000009</v>
      </c>
      <c r="M45" s="379">
        <v>11.69</v>
      </c>
      <c r="N45" s="379">
        <v>102.43</v>
      </c>
      <c r="O45" s="379">
        <f t="shared" si="4"/>
        <v>16.919999999999987</v>
      </c>
      <c r="P45" s="379">
        <f t="shared" si="4"/>
        <v>0</v>
      </c>
      <c r="Q45" s="379">
        <f t="shared" si="4"/>
        <v>16.919999999999987</v>
      </c>
    </row>
    <row r="46" spans="1:17" ht="13">
      <c r="A46" s="573" t="s">
        <v>18</v>
      </c>
      <c r="B46" s="18"/>
      <c r="C46" s="594">
        <f>SUM(C13:C45)</f>
        <v>17732.840000000004</v>
      </c>
      <c r="D46" s="594">
        <f t="shared" ref="D46:Q46" si="5">SUM(D13:D45)</f>
        <v>1967.0400000000004</v>
      </c>
      <c r="E46" s="594">
        <f t="shared" si="5"/>
        <v>19699.880000000005</v>
      </c>
      <c r="F46" s="594">
        <f t="shared" si="5"/>
        <v>503.19999999999993</v>
      </c>
      <c r="G46" s="594">
        <f t="shared" si="5"/>
        <v>0</v>
      </c>
      <c r="H46" s="594">
        <f t="shared" si="5"/>
        <v>503.19999999999993</v>
      </c>
      <c r="I46" s="594">
        <f t="shared" si="5"/>
        <v>10136.49</v>
      </c>
      <c r="J46" s="594">
        <f t="shared" si="5"/>
        <v>1126.3000000000002</v>
      </c>
      <c r="K46" s="594">
        <f t="shared" si="5"/>
        <v>11262.79</v>
      </c>
      <c r="L46" s="594">
        <f t="shared" si="5"/>
        <v>9238.32</v>
      </c>
      <c r="M46" s="594">
        <f t="shared" si="5"/>
        <v>1126.3000000000002</v>
      </c>
      <c r="N46" s="594">
        <f t="shared" si="5"/>
        <v>10364.620000000004</v>
      </c>
      <c r="O46" s="603">
        <f t="shared" si="5"/>
        <v>1401.3700000000001</v>
      </c>
      <c r="P46" s="603">
        <f t="shared" si="5"/>
        <v>0</v>
      </c>
      <c r="Q46" s="603">
        <f t="shared" si="5"/>
        <v>1401.3700000000001</v>
      </c>
    </row>
    <row r="47" spans="1:17" ht="13">
      <c r="A47" s="11"/>
      <c r="B47" s="27"/>
      <c r="C47" s="27"/>
      <c r="D47" s="27"/>
      <c r="E47" s="20"/>
      <c r="F47" s="20"/>
      <c r="G47" s="20"/>
      <c r="H47" s="20"/>
      <c r="I47" s="636"/>
      <c r="J47" s="636"/>
      <c r="K47" s="20"/>
      <c r="L47" s="20"/>
      <c r="M47" s="20"/>
      <c r="N47" s="20"/>
      <c r="O47" s="20"/>
      <c r="P47" s="20"/>
      <c r="Q47" s="20"/>
    </row>
    <row r="48" spans="1:17" ht="14.25" customHeight="1">
      <c r="A48" s="1008" t="s">
        <v>665</v>
      </c>
      <c r="B48" s="1008"/>
      <c r="C48" s="1008"/>
      <c r="D48" s="1008"/>
      <c r="E48" s="1008"/>
      <c r="F48" s="1008"/>
      <c r="G48" s="1008"/>
      <c r="H48" s="1008"/>
      <c r="I48" s="1008"/>
      <c r="J48" s="1008"/>
      <c r="K48" s="1008"/>
      <c r="L48" s="1008"/>
      <c r="M48" s="1008"/>
      <c r="N48" s="1008"/>
      <c r="O48" s="1008"/>
      <c r="P48" s="1008"/>
      <c r="Q48" s="1008"/>
    </row>
    <row r="49" spans="1:18" ht="15.75" customHeight="1">
      <c r="A49" s="30"/>
      <c r="B49" s="37"/>
      <c r="C49" s="37"/>
      <c r="D49" s="37"/>
      <c r="E49" s="37"/>
      <c r="F49" s="37"/>
      <c r="G49" s="37"/>
      <c r="H49" s="37"/>
      <c r="I49" s="37"/>
      <c r="J49" s="637"/>
      <c r="K49" s="37"/>
      <c r="L49" s="37"/>
      <c r="M49" s="37"/>
      <c r="N49" s="37"/>
      <c r="O49" s="37"/>
      <c r="P49" s="37"/>
      <c r="Q49" s="37"/>
    </row>
    <row r="50" spans="1:18" s="355" customFormat="1" ht="15.75" customHeight="1">
      <c r="A50" s="638"/>
      <c r="B50" s="638"/>
      <c r="C50" s="487"/>
      <c r="D50" s="487"/>
      <c r="E50" s="487"/>
      <c r="F50" s="487"/>
      <c r="H50" s="639"/>
      <c r="J50" s="492"/>
      <c r="O50" s="640" t="s">
        <v>13</v>
      </c>
    </row>
    <row r="51" spans="1:18" s="355" customFormat="1" ht="12.75" customHeight="1">
      <c r="A51" s="638" t="s">
        <v>12</v>
      </c>
      <c r="B51" s="487"/>
      <c r="C51" s="590"/>
      <c r="D51" s="948" t="s">
        <v>13</v>
      </c>
      <c r="E51" s="948"/>
      <c r="F51" s="353"/>
      <c r="H51" s="641"/>
      <c r="O51" s="641" t="s">
        <v>14</v>
      </c>
    </row>
    <row r="52" spans="1:18" s="355" customFormat="1" ht="12.75" customHeight="1">
      <c r="A52" s="638"/>
      <c r="B52" s="638"/>
      <c r="C52" s="943" t="s">
        <v>898</v>
      </c>
      <c r="D52" s="943"/>
      <c r="E52" s="943"/>
      <c r="F52" s="943"/>
      <c r="H52" s="641"/>
      <c r="L52" s="489"/>
      <c r="O52" s="641" t="s">
        <v>953</v>
      </c>
    </row>
    <row r="53" spans="1:18" s="355" customFormat="1" ht="13">
      <c r="A53" s="487"/>
      <c r="B53" s="487"/>
      <c r="C53" s="487"/>
      <c r="D53" s="487"/>
      <c r="E53" s="487"/>
      <c r="F53" s="487"/>
      <c r="H53" s="642"/>
      <c r="I53" s="489"/>
      <c r="O53" s="643" t="s">
        <v>84</v>
      </c>
      <c r="R53" s="493"/>
    </row>
    <row r="54" spans="1:18">
      <c r="L54" s="602"/>
    </row>
  </sheetData>
  <mergeCells count="17">
    <mergeCell ref="D51:E51"/>
    <mergeCell ref="C52:F52"/>
    <mergeCell ref="P1:Q1"/>
    <mergeCell ref="A2:Q2"/>
    <mergeCell ref="A3:Q3"/>
    <mergeCell ref="N9:Q9"/>
    <mergeCell ref="D6:O6"/>
    <mergeCell ref="A48:Q48"/>
    <mergeCell ref="A10:A11"/>
    <mergeCell ref="B10:B11"/>
    <mergeCell ref="C10:E10"/>
    <mergeCell ref="F10:H10"/>
    <mergeCell ref="R1:R10"/>
    <mergeCell ref="I10:K10"/>
    <mergeCell ref="L10:N10"/>
    <mergeCell ref="O10:Q10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59"/>
  <sheetViews>
    <sheetView topLeftCell="A28" zoomScale="80" zoomScaleNormal="80" zoomScaleSheetLayoutView="77" workbookViewId="0">
      <selection activeCell="E49" sqref="E49"/>
    </sheetView>
  </sheetViews>
  <sheetFormatPr defaultRowHeight="12.5"/>
  <cols>
    <col min="2" max="2" width="17" customWidth="1"/>
    <col min="3" max="3" width="14.54296875" customWidth="1"/>
    <col min="4" max="4" width="11.453125" style="387" customWidth="1"/>
    <col min="5" max="5" width="12.453125" customWidth="1"/>
    <col min="6" max="6" width="12" customWidth="1"/>
    <col min="7" max="7" width="13.1796875" customWidth="1"/>
    <col min="20" max="20" width="10.453125" customWidth="1"/>
    <col min="21" max="21" width="11.1796875" style="387" customWidth="1"/>
    <col min="22" max="22" width="11.81640625" style="387" customWidth="1"/>
  </cols>
  <sheetData>
    <row r="1" spans="1:22" ht="15.5">
      <c r="Q1" s="1012" t="s">
        <v>65</v>
      </c>
      <c r="R1" s="1012"/>
      <c r="S1" s="1012"/>
      <c r="T1" s="1012"/>
      <c r="U1" s="1012"/>
      <c r="V1" s="1012"/>
    </row>
    <row r="3" spans="1:22" ht="15.5">
      <c r="A3" s="960" t="s">
        <v>0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</row>
    <row r="4" spans="1:22" ht="20">
      <c r="A4" s="923" t="s">
        <v>743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39"/>
    </row>
    <row r="5" spans="1:22" ht="15.5">
      <c r="A5" s="1017" t="s">
        <v>900</v>
      </c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</row>
    <row r="6" spans="1:22" ht="13">
      <c r="A6" s="31"/>
      <c r="B6" s="31"/>
      <c r="C6" s="147"/>
      <c r="D6" s="493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U6" s="493"/>
    </row>
    <row r="8" spans="1:22" ht="15.5">
      <c r="A8" s="861" t="s">
        <v>814</v>
      </c>
      <c r="B8" s="861"/>
      <c r="C8" s="861"/>
      <c r="D8" s="861"/>
      <c r="E8" s="861"/>
      <c r="F8" s="861"/>
      <c r="G8" s="861"/>
      <c r="H8" s="861"/>
      <c r="I8" s="861"/>
      <c r="J8" s="861"/>
      <c r="K8" s="861"/>
      <c r="L8" s="861"/>
      <c r="M8" s="861"/>
      <c r="N8" s="861"/>
      <c r="O8" s="861"/>
      <c r="P8" s="861"/>
      <c r="Q8" s="861"/>
      <c r="R8" s="861"/>
      <c r="S8" s="861"/>
    </row>
    <row r="9" spans="1:22" ht="15.5">
      <c r="A9" s="42"/>
      <c r="B9" s="35"/>
      <c r="C9" s="35"/>
      <c r="D9" s="67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Q9" s="31"/>
      <c r="R9" s="31"/>
      <c r="S9" s="31"/>
      <c r="U9" s="1016" t="s">
        <v>219</v>
      </c>
      <c r="V9" s="1016"/>
    </row>
    <row r="10" spans="1:22" ht="13">
      <c r="P10" s="947" t="s">
        <v>832</v>
      </c>
      <c r="Q10" s="947"/>
      <c r="R10" s="947"/>
      <c r="S10" s="947"/>
      <c r="T10" s="947"/>
      <c r="U10" s="947"/>
      <c r="V10" s="947"/>
    </row>
    <row r="11" spans="1:22" ht="28.5" customHeight="1">
      <c r="A11" s="1009" t="s">
        <v>24</v>
      </c>
      <c r="B11" s="955" t="s">
        <v>199</v>
      </c>
      <c r="C11" s="955" t="s">
        <v>367</v>
      </c>
      <c r="D11" s="994" t="s">
        <v>470</v>
      </c>
      <c r="E11" s="864" t="s">
        <v>857</v>
      </c>
      <c r="F11" s="864"/>
      <c r="G11" s="864"/>
      <c r="H11" s="837" t="s">
        <v>824</v>
      </c>
      <c r="I11" s="865"/>
      <c r="J11" s="838"/>
      <c r="K11" s="889" t="s">
        <v>369</v>
      </c>
      <c r="L11" s="890"/>
      <c r="M11" s="1007"/>
      <c r="N11" s="1013" t="s">
        <v>154</v>
      </c>
      <c r="O11" s="1014"/>
      <c r="P11" s="1015"/>
      <c r="Q11" s="856" t="s">
        <v>858</v>
      </c>
      <c r="R11" s="856"/>
      <c r="S11" s="856"/>
      <c r="T11" s="955" t="s">
        <v>241</v>
      </c>
      <c r="U11" s="994" t="s">
        <v>420</v>
      </c>
      <c r="V11" s="994" t="s">
        <v>370</v>
      </c>
    </row>
    <row r="12" spans="1:22" ht="65.25" customHeight="1">
      <c r="A12" s="1010"/>
      <c r="B12" s="956"/>
      <c r="C12" s="956"/>
      <c r="D12" s="995"/>
      <c r="E12" s="5" t="s">
        <v>174</v>
      </c>
      <c r="F12" s="5" t="s">
        <v>200</v>
      </c>
      <c r="G12" s="5" t="s">
        <v>18</v>
      </c>
      <c r="H12" s="5" t="s">
        <v>174</v>
      </c>
      <c r="I12" s="5" t="s">
        <v>200</v>
      </c>
      <c r="J12" s="5" t="s">
        <v>18</v>
      </c>
      <c r="K12" s="5" t="s">
        <v>174</v>
      </c>
      <c r="L12" s="5" t="s">
        <v>200</v>
      </c>
      <c r="M12" s="5" t="s">
        <v>18</v>
      </c>
      <c r="N12" s="5" t="s">
        <v>174</v>
      </c>
      <c r="O12" s="5" t="s">
        <v>200</v>
      </c>
      <c r="P12" s="5" t="s">
        <v>18</v>
      </c>
      <c r="Q12" s="5" t="s">
        <v>229</v>
      </c>
      <c r="R12" s="5" t="s">
        <v>211</v>
      </c>
      <c r="S12" s="5" t="s">
        <v>212</v>
      </c>
      <c r="T12" s="956"/>
      <c r="U12" s="995"/>
      <c r="V12" s="995"/>
    </row>
    <row r="13" spans="1:22">
      <c r="A13" s="146">
        <v>1</v>
      </c>
      <c r="B13" s="100">
        <v>2</v>
      </c>
      <c r="C13" s="8">
        <v>3</v>
      </c>
      <c r="D13" s="383">
        <v>4</v>
      </c>
      <c r="E13" s="100">
        <v>5</v>
      </c>
      <c r="F13" s="8">
        <v>6</v>
      </c>
      <c r="G13" s="100">
        <v>7</v>
      </c>
      <c r="H13" s="100">
        <v>8</v>
      </c>
      <c r="I13" s="8">
        <v>9</v>
      </c>
      <c r="J13" s="100">
        <v>10</v>
      </c>
      <c r="K13" s="100">
        <v>11</v>
      </c>
      <c r="L13" s="8">
        <v>12</v>
      </c>
      <c r="M13" s="100">
        <v>13</v>
      </c>
      <c r="N13" s="100">
        <v>14</v>
      </c>
      <c r="O13" s="8">
        <v>15</v>
      </c>
      <c r="P13" s="100">
        <v>16</v>
      </c>
      <c r="Q13" s="100">
        <v>17</v>
      </c>
      <c r="R13" s="8">
        <v>18</v>
      </c>
      <c r="S13" s="100">
        <v>19</v>
      </c>
      <c r="T13" s="100">
        <v>20</v>
      </c>
      <c r="U13" s="360">
        <v>21</v>
      </c>
      <c r="V13" s="383">
        <v>22</v>
      </c>
    </row>
    <row r="14" spans="1:22" s="387" customFormat="1">
      <c r="A14" s="349" t="s">
        <v>257</v>
      </c>
      <c r="B14" s="350" t="s">
        <v>901</v>
      </c>
      <c r="C14" s="360">
        <v>3314</v>
      </c>
      <c r="D14" s="383">
        <v>3314</v>
      </c>
      <c r="E14" s="383">
        <v>298.26</v>
      </c>
      <c r="F14" s="384">
        <v>33.139999999999986</v>
      </c>
      <c r="G14" s="385">
        <f>SUM(E14:F14)</f>
        <v>331.4</v>
      </c>
      <c r="H14" s="385">
        <v>0.28999999999999998</v>
      </c>
      <c r="I14" s="384">
        <v>0</v>
      </c>
      <c r="J14" s="385">
        <f>SUM(H14:I14)</f>
        <v>0.28999999999999998</v>
      </c>
      <c r="K14" s="383">
        <v>178.67000000000002</v>
      </c>
      <c r="L14" s="384">
        <f>K14/9</f>
        <v>19.852222222222224</v>
      </c>
      <c r="M14" s="383">
        <f>SUM(K14:L14)</f>
        <v>198.52222222222224</v>
      </c>
      <c r="N14" s="385">
        <f>H14+K14</f>
        <v>178.96</v>
      </c>
      <c r="O14" s="385">
        <f>I14+L14</f>
        <v>19.852222222222224</v>
      </c>
      <c r="P14" s="385">
        <f>SUM(N14:O14)</f>
        <v>198.81222222222223</v>
      </c>
      <c r="Q14" s="385">
        <f>H14+K14-N14</f>
        <v>0</v>
      </c>
      <c r="R14" s="385">
        <f t="shared" ref="R14:S14" si="0">I14+L14-O14</f>
        <v>0</v>
      </c>
      <c r="S14" s="385">
        <f t="shared" si="0"/>
        <v>0</v>
      </c>
      <c r="T14" s="383" t="s">
        <v>958</v>
      </c>
      <c r="U14" s="383">
        <v>3314</v>
      </c>
      <c r="V14" s="383">
        <v>3314</v>
      </c>
    </row>
    <row r="15" spans="1:22" s="387" customFormat="1">
      <c r="A15" s="349" t="s">
        <v>258</v>
      </c>
      <c r="B15" s="350" t="s">
        <v>902</v>
      </c>
      <c r="C15" s="360">
        <v>4324</v>
      </c>
      <c r="D15" s="383">
        <v>4324</v>
      </c>
      <c r="E15" s="383">
        <v>389.16</v>
      </c>
      <c r="F15" s="384">
        <v>43.239999999999952</v>
      </c>
      <c r="G15" s="385">
        <f t="shared" ref="G15:G46" si="1">SUM(E15:F15)</f>
        <v>432.4</v>
      </c>
      <c r="H15" s="385">
        <v>0.98</v>
      </c>
      <c r="I15" s="384">
        <v>0</v>
      </c>
      <c r="J15" s="385">
        <f t="shared" ref="J15:J46" si="2">SUM(H15:I15)</f>
        <v>0.98</v>
      </c>
      <c r="K15" s="383">
        <v>232.52</v>
      </c>
      <c r="L15" s="384">
        <f t="shared" ref="L15:L46" si="3">K15/9</f>
        <v>25.835555555555558</v>
      </c>
      <c r="M15" s="383">
        <f t="shared" ref="M15:M46" si="4">SUM(K15:L15)</f>
        <v>258.35555555555555</v>
      </c>
      <c r="N15" s="385">
        <f t="shared" ref="N15:N46" si="5">H15+K15</f>
        <v>233.5</v>
      </c>
      <c r="O15" s="385">
        <f t="shared" ref="O15:O46" si="6">I15+L15</f>
        <v>25.835555555555558</v>
      </c>
      <c r="P15" s="385">
        <f t="shared" ref="P15:P46" si="7">SUM(N15:O15)</f>
        <v>259.33555555555557</v>
      </c>
      <c r="Q15" s="385">
        <f t="shared" ref="Q15:Q46" si="8">H15+K15-N15</f>
        <v>0</v>
      </c>
      <c r="R15" s="385">
        <f t="shared" ref="R15:R46" si="9">I15+L15-O15</f>
        <v>0</v>
      </c>
      <c r="S15" s="385">
        <f t="shared" ref="S15:S46" si="10">J15+M15-P15</f>
        <v>0</v>
      </c>
      <c r="T15" s="383" t="s">
        <v>958</v>
      </c>
      <c r="U15" s="383">
        <v>4324</v>
      </c>
      <c r="V15" s="383">
        <v>4324</v>
      </c>
    </row>
    <row r="16" spans="1:22" s="387" customFormat="1">
      <c r="A16" s="349" t="s">
        <v>259</v>
      </c>
      <c r="B16" s="350" t="s">
        <v>903</v>
      </c>
      <c r="C16" s="360">
        <v>2007</v>
      </c>
      <c r="D16" s="383">
        <v>2007</v>
      </c>
      <c r="E16" s="383">
        <v>180.63</v>
      </c>
      <c r="F16" s="384">
        <v>20.069999999999993</v>
      </c>
      <c r="G16" s="385">
        <f t="shared" si="1"/>
        <v>200.7</v>
      </c>
      <c r="H16" s="385">
        <v>0</v>
      </c>
      <c r="I16" s="384">
        <v>0</v>
      </c>
      <c r="J16" s="385">
        <f t="shared" si="2"/>
        <v>0</v>
      </c>
      <c r="K16" s="383">
        <v>108.38</v>
      </c>
      <c r="L16" s="384">
        <f t="shared" si="3"/>
        <v>12.042222222222222</v>
      </c>
      <c r="M16" s="383">
        <f t="shared" si="4"/>
        <v>120.42222222222222</v>
      </c>
      <c r="N16" s="385">
        <f t="shared" si="5"/>
        <v>108.38</v>
      </c>
      <c r="O16" s="385">
        <f t="shared" si="6"/>
        <v>12.042222222222222</v>
      </c>
      <c r="P16" s="385">
        <f t="shared" si="7"/>
        <v>120.42222222222222</v>
      </c>
      <c r="Q16" s="385">
        <f t="shared" si="8"/>
        <v>0</v>
      </c>
      <c r="R16" s="385">
        <f t="shared" si="9"/>
        <v>0</v>
      </c>
      <c r="S16" s="385">
        <f t="shared" si="10"/>
        <v>0</v>
      </c>
      <c r="T16" s="383" t="s">
        <v>958</v>
      </c>
      <c r="U16" s="383">
        <v>2007</v>
      </c>
      <c r="V16" s="383">
        <v>2007</v>
      </c>
    </row>
    <row r="17" spans="1:22" s="387" customFormat="1">
      <c r="A17" s="349" t="s">
        <v>260</v>
      </c>
      <c r="B17" s="350" t="s">
        <v>904</v>
      </c>
      <c r="C17" s="360">
        <v>4051</v>
      </c>
      <c r="D17" s="383">
        <v>4051</v>
      </c>
      <c r="E17" s="383">
        <v>364.59</v>
      </c>
      <c r="F17" s="384">
        <v>40.510000000000048</v>
      </c>
      <c r="G17" s="385">
        <f t="shared" si="1"/>
        <v>405.1</v>
      </c>
      <c r="H17" s="385">
        <v>0</v>
      </c>
      <c r="I17" s="384">
        <v>0</v>
      </c>
      <c r="J17" s="385">
        <f t="shared" si="2"/>
        <v>0</v>
      </c>
      <c r="K17" s="383">
        <v>218.75</v>
      </c>
      <c r="L17" s="384">
        <f t="shared" si="3"/>
        <v>24.305555555555557</v>
      </c>
      <c r="M17" s="383">
        <f t="shared" si="4"/>
        <v>243.05555555555554</v>
      </c>
      <c r="N17" s="385">
        <f t="shared" si="5"/>
        <v>218.75</v>
      </c>
      <c r="O17" s="385">
        <f t="shared" si="6"/>
        <v>24.305555555555557</v>
      </c>
      <c r="P17" s="385">
        <f t="shared" si="7"/>
        <v>243.05555555555554</v>
      </c>
      <c r="Q17" s="385">
        <f t="shared" si="8"/>
        <v>0</v>
      </c>
      <c r="R17" s="385">
        <f t="shared" si="9"/>
        <v>0</v>
      </c>
      <c r="S17" s="385">
        <f t="shared" si="10"/>
        <v>0</v>
      </c>
      <c r="T17" s="383" t="s">
        <v>958</v>
      </c>
      <c r="U17" s="383">
        <v>4051</v>
      </c>
      <c r="V17" s="383">
        <v>4051</v>
      </c>
    </row>
    <row r="18" spans="1:22" s="387" customFormat="1">
      <c r="A18" s="349" t="s">
        <v>261</v>
      </c>
      <c r="B18" s="350" t="s">
        <v>905</v>
      </c>
      <c r="C18" s="360">
        <v>2137</v>
      </c>
      <c r="D18" s="383">
        <v>2137</v>
      </c>
      <c r="E18" s="383">
        <v>192.33</v>
      </c>
      <c r="F18" s="384">
        <v>21.369999999999976</v>
      </c>
      <c r="G18" s="385">
        <f t="shared" si="1"/>
        <v>213.7</v>
      </c>
      <c r="H18" s="385">
        <v>0</v>
      </c>
      <c r="I18" s="384">
        <v>0</v>
      </c>
      <c r="J18" s="385">
        <f t="shared" si="2"/>
        <v>0</v>
      </c>
      <c r="K18" s="383">
        <v>115.4</v>
      </c>
      <c r="L18" s="384">
        <f t="shared" si="3"/>
        <v>12.822222222222223</v>
      </c>
      <c r="M18" s="383">
        <f t="shared" si="4"/>
        <v>128.22222222222223</v>
      </c>
      <c r="N18" s="385">
        <f t="shared" si="5"/>
        <v>115.4</v>
      </c>
      <c r="O18" s="385">
        <f t="shared" si="6"/>
        <v>12.822222222222223</v>
      </c>
      <c r="P18" s="385">
        <f t="shared" si="7"/>
        <v>128.22222222222223</v>
      </c>
      <c r="Q18" s="385">
        <f t="shared" si="8"/>
        <v>0</v>
      </c>
      <c r="R18" s="385">
        <f t="shared" si="9"/>
        <v>0</v>
      </c>
      <c r="S18" s="385">
        <f t="shared" si="10"/>
        <v>0</v>
      </c>
      <c r="T18" s="383" t="s">
        <v>958</v>
      </c>
      <c r="U18" s="383">
        <v>2137</v>
      </c>
      <c r="V18" s="383">
        <v>2137</v>
      </c>
    </row>
    <row r="19" spans="1:22" s="387" customFormat="1">
      <c r="A19" s="349" t="s">
        <v>262</v>
      </c>
      <c r="B19" s="350" t="s">
        <v>906</v>
      </c>
      <c r="C19" s="360">
        <v>2275</v>
      </c>
      <c r="D19" s="383">
        <v>2275</v>
      </c>
      <c r="E19" s="383">
        <v>204.75</v>
      </c>
      <c r="F19" s="384">
        <v>22.75</v>
      </c>
      <c r="G19" s="385">
        <f t="shared" si="1"/>
        <v>227.5</v>
      </c>
      <c r="H19" s="385">
        <v>0</v>
      </c>
      <c r="I19" s="384">
        <v>0</v>
      </c>
      <c r="J19" s="385">
        <f t="shared" si="2"/>
        <v>0</v>
      </c>
      <c r="K19" s="383">
        <v>122.85</v>
      </c>
      <c r="L19" s="384">
        <f t="shared" si="3"/>
        <v>13.649999999999999</v>
      </c>
      <c r="M19" s="383">
        <f t="shared" si="4"/>
        <v>136.5</v>
      </c>
      <c r="N19" s="385">
        <f t="shared" si="5"/>
        <v>122.85</v>
      </c>
      <c r="O19" s="385">
        <f t="shared" si="6"/>
        <v>13.649999999999999</v>
      </c>
      <c r="P19" s="385">
        <f t="shared" si="7"/>
        <v>136.5</v>
      </c>
      <c r="Q19" s="385">
        <f t="shared" si="8"/>
        <v>0</v>
      </c>
      <c r="R19" s="385">
        <f t="shared" si="9"/>
        <v>0</v>
      </c>
      <c r="S19" s="385">
        <f t="shared" si="10"/>
        <v>0</v>
      </c>
      <c r="T19" s="383" t="s">
        <v>958</v>
      </c>
      <c r="U19" s="383">
        <v>2275</v>
      </c>
      <c r="V19" s="383">
        <v>2275</v>
      </c>
    </row>
    <row r="20" spans="1:22" s="387" customFormat="1">
      <c r="A20" s="349" t="s">
        <v>263</v>
      </c>
      <c r="B20" s="350" t="s">
        <v>907</v>
      </c>
      <c r="C20" s="360">
        <v>2480</v>
      </c>
      <c r="D20" s="383">
        <v>2480</v>
      </c>
      <c r="E20" s="383">
        <v>223.2</v>
      </c>
      <c r="F20" s="384">
        <v>24.800000000000011</v>
      </c>
      <c r="G20" s="385">
        <f t="shared" si="1"/>
        <v>248</v>
      </c>
      <c r="H20" s="385">
        <v>1.31</v>
      </c>
      <c r="I20" s="384">
        <v>0</v>
      </c>
      <c r="J20" s="385">
        <f t="shared" si="2"/>
        <v>1.31</v>
      </c>
      <c r="K20" s="383">
        <v>132.60999999999999</v>
      </c>
      <c r="L20" s="384">
        <f t="shared" si="3"/>
        <v>14.734444444444442</v>
      </c>
      <c r="M20" s="383">
        <f t="shared" si="4"/>
        <v>147.34444444444443</v>
      </c>
      <c r="N20" s="385">
        <f t="shared" si="5"/>
        <v>133.91999999999999</v>
      </c>
      <c r="O20" s="385">
        <f t="shared" si="6"/>
        <v>14.734444444444442</v>
      </c>
      <c r="P20" s="385">
        <f t="shared" si="7"/>
        <v>148.65444444444444</v>
      </c>
      <c r="Q20" s="385">
        <f t="shared" si="8"/>
        <v>0</v>
      </c>
      <c r="R20" s="385">
        <f t="shared" si="9"/>
        <v>0</v>
      </c>
      <c r="S20" s="385">
        <f t="shared" si="10"/>
        <v>0</v>
      </c>
      <c r="T20" s="383" t="s">
        <v>958</v>
      </c>
      <c r="U20" s="383">
        <v>2480</v>
      </c>
      <c r="V20" s="383">
        <v>2480</v>
      </c>
    </row>
    <row r="21" spans="1:22" s="387" customFormat="1">
      <c r="A21" s="349" t="s">
        <v>264</v>
      </c>
      <c r="B21" s="350" t="s">
        <v>908</v>
      </c>
      <c r="C21" s="383">
        <v>4692</v>
      </c>
      <c r="D21" s="383">
        <v>4692</v>
      </c>
      <c r="E21" s="383">
        <v>421.28</v>
      </c>
      <c r="F21" s="384">
        <v>46.920000000000016</v>
      </c>
      <c r="G21" s="385">
        <f t="shared" si="1"/>
        <v>468.2</v>
      </c>
      <c r="H21" s="385">
        <v>0</v>
      </c>
      <c r="I21" s="384">
        <v>0</v>
      </c>
      <c r="J21" s="385">
        <f t="shared" si="2"/>
        <v>0</v>
      </c>
      <c r="K21" s="383">
        <v>252.77</v>
      </c>
      <c r="L21" s="384">
        <f t="shared" si="3"/>
        <v>28.085555555555558</v>
      </c>
      <c r="M21" s="383">
        <f t="shared" si="4"/>
        <v>280.85555555555555</v>
      </c>
      <c r="N21" s="385">
        <f t="shared" si="5"/>
        <v>252.77</v>
      </c>
      <c r="O21" s="385">
        <f t="shared" si="6"/>
        <v>28.085555555555558</v>
      </c>
      <c r="P21" s="385">
        <f t="shared" si="7"/>
        <v>280.85555555555555</v>
      </c>
      <c r="Q21" s="385">
        <f t="shared" si="8"/>
        <v>0</v>
      </c>
      <c r="R21" s="385">
        <f t="shared" si="9"/>
        <v>0</v>
      </c>
      <c r="S21" s="385">
        <f t="shared" si="10"/>
        <v>0</v>
      </c>
      <c r="T21" s="383" t="s">
        <v>958</v>
      </c>
      <c r="U21" s="383">
        <v>4692</v>
      </c>
      <c r="V21" s="383">
        <v>4692</v>
      </c>
    </row>
    <row r="22" spans="1:22" s="387" customFormat="1">
      <c r="A22" s="349" t="s">
        <v>283</v>
      </c>
      <c r="B22" s="350" t="s">
        <v>909</v>
      </c>
      <c r="C22" s="360">
        <v>2790</v>
      </c>
      <c r="D22" s="383">
        <v>2790</v>
      </c>
      <c r="E22" s="383">
        <v>251.1</v>
      </c>
      <c r="F22" s="384">
        <v>27.900000000000006</v>
      </c>
      <c r="G22" s="385">
        <f t="shared" si="1"/>
        <v>279</v>
      </c>
      <c r="H22" s="385">
        <v>1.66</v>
      </c>
      <c r="I22" s="384">
        <v>0</v>
      </c>
      <c r="J22" s="385">
        <f t="shared" si="2"/>
        <v>1.66</v>
      </c>
      <c r="K22" s="383">
        <v>149</v>
      </c>
      <c r="L22" s="384">
        <f t="shared" si="3"/>
        <v>16.555555555555557</v>
      </c>
      <c r="M22" s="383">
        <f t="shared" si="4"/>
        <v>165.55555555555554</v>
      </c>
      <c r="N22" s="385">
        <f t="shared" si="5"/>
        <v>150.66</v>
      </c>
      <c r="O22" s="385">
        <f t="shared" si="6"/>
        <v>16.555555555555557</v>
      </c>
      <c r="P22" s="385">
        <f t="shared" si="7"/>
        <v>167.21555555555557</v>
      </c>
      <c r="Q22" s="385">
        <f t="shared" si="8"/>
        <v>0</v>
      </c>
      <c r="R22" s="385">
        <f t="shared" si="9"/>
        <v>0</v>
      </c>
      <c r="S22" s="385">
        <f t="shared" si="10"/>
        <v>0</v>
      </c>
      <c r="T22" s="383" t="s">
        <v>958</v>
      </c>
      <c r="U22" s="383">
        <v>2790</v>
      </c>
      <c r="V22" s="383">
        <v>2790</v>
      </c>
    </row>
    <row r="23" spans="1:22" s="387" customFormat="1">
      <c r="A23" s="349" t="s">
        <v>284</v>
      </c>
      <c r="B23" s="350" t="s">
        <v>910</v>
      </c>
      <c r="C23" s="360">
        <v>940</v>
      </c>
      <c r="D23" s="383">
        <v>940</v>
      </c>
      <c r="E23" s="383">
        <v>84.6</v>
      </c>
      <c r="F23" s="384">
        <v>9.4000000000000057</v>
      </c>
      <c r="G23" s="385">
        <f t="shared" si="1"/>
        <v>94</v>
      </c>
      <c r="H23" s="385">
        <v>1.06</v>
      </c>
      <c r="I23" s="384">
        <v>0</v>
      </c>
      <c r="J23" s="385">
        <f t="shared" si="2"/>
        <v>1.06</v>
      </c>
      <c r="K23" s="383">
        <v>49.699999999999996</v>
      </c>
      <c r="L23" s="384">
        <f t="shared" si="3"/>
        <v>5.5222222222222221</v>
      </c>
      <c r="M23" s="383">
        <f t="shared" si="4"/>
        <v>55.222222222222214</v>
      </c>
      <c r="N23" s="385">
        <f t="shared" si="5"/>
        <v>50.76</v>
      </c>
      <c r="O23" s="385">
        <f t="shared" si="6"/>
        <v>5.5222222222222221</v>
      </c>
      <c r="P23" s="385">
        <f t="shared" si="7"/>
        <v>56.282222222222217</v>
      </c>
      <c r="Q23" s="385">
        <f t="shared" si="8"/>
        <v>0</v>
      </c>
      <c r="R23" s="385">
        <f t="shared" si="9"/>
        <v>0</v>
      </c>
      <c r="S23" s="385">
        <f t="shared" si="10"/>
        <v>0</v>
      </c>
      <c r="T23" s="383" t="s">
        <v>958</v>
      </c>
      <c r="U23" s="383">
        <v>940</v>
      </c>
      <c r="V23" s="383">
        <v>940</v>
      </c>
    </row>
    <row r="24" spans="1:22" s="387" customFormat="1">
      <c r="A24" s="349" t="s">
        <v>285</v>
      </c>
      <c r="B24" s="350" t="s">
        <v>911</v>
      </c>
      <c r="C24" s="360">
        <v>3244</v>
      </c>
      <c r="D24" s="383">
        <v>3244</v>
      </c>
      <c r="E24" s="383">
        <v>291.95999999999998</v>
      </c>
      <c r="F24" s="384">
        <v>32.44</v>
      </c>
      <c r="G24" s="385">
        <f t="shared" si="1"/>
        <v>324.39999999999998</v>
      </c>
      <c r="H24" s="385">
        <v>0.73</v>
      </c>
      <c r="I24" s="384">
        <v>0</v>
      </c>
      <c r="J24" s="385">
        <f t="shared" si="2"/>
        <v>0.73</v>
      </c>
      <c r="K24" s="383">
        <v>174.45000000000002</v>
      </c>
      <c r="L24" s="384">
        <f t="shared" si="3"/>
        <v>19.383333333333336</v>
      </c>
      <c r="M24" s="383">
        <f t="shared" si="4"/>
        <v>193.83333333333334</v>
      </c>
      <c r="N24" s="385">
        <f t="shared" si="5"/>
        <v>175.18</v>
      </c>
      <c r="O24" s="385">
        <f t="shared" si="6"/>
        <v>19.383333333333336</v>
      </c>
      <c r="P24" s="385">
        <f t="shared" si="7"/>
        <v>194.56333333333333</v>
      </c>
      <c r="Q24" s="385">
        <f t="shared" si="8"/>
        <v>0</v>
      </c>
      <c r="R24" s="385">
        <f t="shared" si="9"/>
        <v>0</v>
      </c>
      <c r="S24" s="385">
        <f t="shared" si="10"/>
        <v>0</v>
      </c>
      <c r="T24" s="383" t="s">
        <v>958</v>
      </c>
      <c r="U24" s="383">
        <v>3244</v>
      </c>
      <c r="V24" s="383">
        <v>3244</v>
      </c>
    </row>
    <row r="25" spans="1:22" s="387" customFormat="1">
      <c r="A25" s="349" t="s">
        <v>313</v>
      </c>
      <c r="B25" s="350" t="s">
        <v>912</v>
      </c>
      <c r="C25" s="360">
        <v>2574</v>
      </c>
      <c r="D25" s="383">
        <v>2574</v>
      </c>
      <c r="E25" s="383">
        <v>231.66</v>
      </c>
      <c r="F25" s="384">
        <v>25.739999999999981</v>
      </c>
      <c r="G25" s="385">
        <f t="shared" si="1"/>
        <v>257.39999999999998</v>
      </c>
      <c r="H25" s="385">
        <v>0.72</v>
      </c>
      <c r="I25" s="384">
        <v>0</v>
      </c>
      <c r="J25" s="385">
        <f t="shared" si="2"/>
        <v>0.72</v>
      </c>
      <c r="K25" s="383">
        <v>138.28</v>
      </c>
      <c r="L25" s="384">
        <f t="shared" si="3"/>
        <v>15.364444444444445</v>
      </c>
      <c r="M25" s="383">
        <f t="shared" si="4"/>
        <v>153.64444444444445</v>
      </c>
      <c r="N25" s="385">
        <f t="shared" si="5"/>
        <v>139</v>
      </c>
      <c r="O25" s="385">
        <f t="shared" si="6"/>
        <v>15.364444444444445</v>
      </c>
      <c r="P25" s="385">
        <f t="shared" si="7"/>
        <v>154.36444444444444</v>
      </c>
      <c r="Q25" s="385">
        <f t="shared" si="8"/>
        <v>0</v>
      </c>
      <c r="R25" s="385">
        <f t="shared" si="9"/>
        <v>0</v>
      </c>
      <c r="S25" s="385">
        <f t="shared" si="10"/>
        <v>0</v>
      </c>
      <c r="T25" s="383" t="s">
        <v>958</v>
      </c>
      <c r="U25" s="383">
        <v>2574</v>
      </c>
      <c r="V25" s="383">
        <v>2574</v>
      </c>
    </row>
    <row r="26" spans="1:22" s="387" customFormat="1">
      <c r="A26" s="349" t="s">
        <v>314</v>
      </c>
      <c r="B26" s="350" t="s">
        <v>913</v>
      </c>
      <c r="C26" s="360">
        <v>2381</v>
      </c>
      <c r="D26" s="383">
        <v>2381</v>
      </c>
      <c r="E26" s="383">
        <v>214.29</v>
      </c>
      <c r="F26" s="384">
        <v>23.810000000000002</v>
      </c>
      <c r="G26" s="385">
        <f t="shared" si="1"/>
        <v>238.1</v>
      </c>
      <c r="H26" s="385">
        <v>1.67</v>
      </c>
      <c r="I26" s="384">
        <v>0</v>
      </c>
      <c r="J26" s="385">
        <f t="shared" si="2"/>
        <v>1.67</v>
      </c>
      <c r="K26" s="383">
        <v>126.89999999999999</v>
      </c>
      <c r="L26" s="384">
        <f t="shared" si="3"/>
        <v>14.1</v>
      </c>
      <c r="M26" s="383">
        <f t="shared" si="4"/>
        <v>141</v>
      </c>
      <c r="N26" s="385">
        <f t="shared" si="5"/>
        <v>128.57</v>
      </c>
      <c r="O26" s="385">
        <f t="shared" si="6"/>
        <v>14.1</v>
      </c>
      <c r="P26" s="385">
        <f t="shared" si="7"/>
        <v>142.66999999999999</v>
      </c>
      <c r="Q26" s="385">
        <f t="shared" si="8"/>
        <v>0</v>
      </c>
      <c r="R26" s="385">
        <f t="shared" si="9"/>
        <v>0</v>
      </c>
      <c r="S26" s="385">
        <f t="shared" si="10"/>
        <v>0</v>
      </c>
      <c r="T26" s="383" t="s">
        <v>958</v>
      </c>
      <c r="U26" s="383">
        <v>2381</v>
      </c>
      <c r="V26" s="383">
        <v>2381</v>
      </c>
    </row>
    <row r="27" spans="1:22" s="387" customFormat="1">
      <c r="A27" s="349" t="s">
        <v>315</v>
      </c>
      <c r="B27" s="350" t="s">
        <v>914</v>
      </c>
      <c r="C27" s="383">
        <v>2039</v>
      </c>
      <c r="D27" s="383">
        <v>2039</v>
      </c>
      <c r="E27" s="383">
        <v>182.51</v>
      </c>
      <c r="F27" s="384">
        <v>20.390000000000015</v>
      </c>
      <c r="G27" s="385">
        <f t="shared" si="1"/>
        <v>202.9</v>
      </c>
      <c r="H27" s="385">
        <v>0.55000000000000004</v>
      </c>
      <c r="I27" s="384">
        <v>0</v>
      </c>
      <c r="J27" s="385">
        <f t="shared" si="2"/>
        <v>0.55000000000000004</v>
      </c>
      <c r="K27" s="383">
        <v>108.96000000000001</v>
      </c>
      <c r="L27" s="384">
        <f t="shared" si="3"/>
        <v>12.106666666666667</v>
      </c>
      <c r="M27" s="383">
        <f t="shared" si="4"/>
        <v>121.06666666666668</v>
      </c>
      <c r="N27" s="385">
        <f t="shared" si="5"/>
        <v>109.51</v>
      </c>
      <c r="O27" s="385">
        <f t="shared" si="6"/>
        <v>12.106666666666667</v>
      </c>
      <c r="P27" s="385">
        <f t="shared" si="7"/>
        <v>121.61666666666667</v>
      </c>
      <c r="Q27" s="385">
        <f t="shared" si="8"/>
        <v>0</v>
      </c>
      <c r="R27" s="385">
        <f t="shared" si="9"/>
        <v>0</v>
      </c>
      <c r="S27" s="385">
        <f t="shared" si="10"/>
        <v>0</v>
      </c>
      <c r="T27" s="383" t="s">
        <v>958</v>
      </c>
      <c r="U27" s="383">
        <v>2039</v>
      </c>
      <c r="V27" s="383">
        <v>2039</v>
      </c>
    </row>
    <row r="28" spans="1:22" s="387" customFormat="1">
      <c r="A28" s="349" t="s">
        <v>316</v>
      </c>
      <c r="B28" s="350" t="s">
        <v>915</v>
      </c>
      <c r="C28" s="360">
        <v>1153</v>
      </c>
      <c r="D28" s="383">
        <v>1153</v>
      </c>
      <c r="E28" s="383">
        <v>103.77</v>
      </c>
      <c r="F28" s="384">
        <v>11.530000000000001</v>
      </c>
      <c r="G28" s="385">
        <f t="shared" si="1"/>
        <v>115.3</v>
      </c>
      <c r="H28" s="385">
        <v>0</v>
      </c>
      <c r="I28" s="384">
        <v>0</v>
      </c>
      <c r="J28" s="385">
        <f t="shared" si="2"/>
        <v>0</v>
      </c>
      <c r="K28" s="383">
        <v>62.26</v>
      </c>
      <c r="L28" s="384">
        <f t="shared" si="3"/>
        <v>6.9177777777777774</v>
      </c>
      <c r="M28" s="383">
        <f t="shared" si="4"/>
        <v>69.177777777777777</v>
      </c>
      <c r="N28" s="385">
        <f t="shared" si="5"/>
        <v>62.26</v>
      </c>
      <c r="O28" s="385">
        <f t="shared" si="6"/>
        <v>6.9177777777777774</v>
      </c>
      <c r="P28" s="385">
        <f t="shared" si="7"/>
        <v>69.177777777777777</v>
      </c>
      <c r="Q28" s="385">
        <f t="shared" si="8"/>
        <v>0</v>
      </c>
      <c r="R28" s="385">
        <f t="shared" si="9"/>
        <v>0</v>
      </c>
      <c r="S28" s="385">
        <f t="shared" si="10"/>
        <v>0</v>
      </c>
      <c r="T28" s="383" t="s">
        <v>958</v>
      </c>
      <c r="U28" s="383">
        <v>1153</v>
      </c>
      <c r="V28" s="383">
        <v>1153</v>
      </c>
    </row>
    <row r="29" spans="1:22" s="387" customFormat="1">
      <c r="A29" s="349" t="s">
        <v>916</v>
      </c>
      <c r="B29" s="350" t="s">
        <v>917</v>
      </c>
      <c r="C29" s="360">
        <v>3464</v>
      </c>
      <c r="D29" s="383">
        <v>3464</v>
      </c>
      <c r="E29" s="383">
        <v>311.76</v>
      </c>
      <c r="F29" s="384">
        <v>34.639999999999986</v>
      </c>
      <c r="G29" s="385">
        <f t="shared" si="1"/>
        <v>346.4</v>
      </c>
      <c r="H29" s="385">
        <v>1.21</v>
      </c>
      <c r="I29" s="384">
        <v>0</v>
      </c>
      <c r="J29" s="385">
        <f t="shared" si="2"/>
        <v>1.21</v>
      </c>
      <c r="K29" s="383">
        <v>185.85</v>
      </c>
      <c r="L29" s="384">
        <f t="shared" si="3"/>
        <v>20.65</v>
      </c>
      <c r="M29" s="383">
        <f t="shared" si="4"/>
        <v>206.5</v>
      </c>
      <c r="N29" s="385">
        <f t="shared" si="5"/>
        <v>187.06</v>
      </c>
      <c r="O29" s="385">
        <f t="shared" si="6"/>
        <v>20.65</v>
      </c>
      <c r="P29" s="385">
        <f t="shared" si="7"/>
        <v>207.71</v>
      </c>
      <c r="Q29" s="385">
        <f t="shared" si="8"/>
        <v>0</v>
      </c>
      <c r="R29" s="385">
        <f t="shared" si="9"/>
        <v>0</v>
      </c>
      <c r="S29" s="385">
        <f t="shared" si="10"/>
        <v>0</v>
      </c>
      <c r="T29" s="383" t="s">
        <v>958</v>
      </c>
      <c r="U29" s="383">
        <v>3464</v>
      </c>
      <c r="V29" s="383">
        <v>3464</v>
      </c>
    </row>
    <row r="30" spans="1:22" s="387" customFormat="1">
      <c r="A30" s="349" t="s">
        <v>918</v>
      </c>
      <c r="B30" s="350" t="s">
        <v>919</v>
      </c>
      <c r="C30" s="383">
        <v>2177</v>
      </c>
      <c r="D30" s="383">
        <v>2177</v>
      </c>
      <c r="E30" s="383">
        <v>194.93</v>
      </c>
      <c r="F30" s="384">
        <v>21.769999999999982</v>
      </c>
      <c r="G30" s="385">
        <f t="shared" si="1"/>
        <v>216.7</v>
      </c>
      <c r="H30" s="385">
        <v>1.48</v>
      </c>
      <c r="I30" s="384">
        <v>0</v>
      </c>
      <c r="J30" s="385">
        <f t="shared" si="2"/>
        <v>1.48</v>
      </c>
      <c r="K30" s="383">
        <v>115.47999999999999</v>
      </c>
      <c r="L30" s="384">
        <f t="shared" si="3"/>
        <v>12.83111111111111</v>
      </c>
      <c r="M30" s="383">
        <f t="shared" si="4"/>
        <v>128.3111111111111</v>
      </c>
      <c r="N30" s="385">
        <f t="shared" si="5"/>
        <v>116.96</v>
      </c>
      <c r="O30" s="385">
        <f t="shared" si="6"/>
        <v>12.83111111111111</v>
      </c>
      <c r="P30" s="385">
        <f t="shared" si="7"/>
        <v>129.79111111111109</v>
      </c>
      <c r="Q30" s="385">
        <f t="shared" si="8"/>
        <v>0</v>
      </c>
      <c r="R30" s="385">
        <f t="shared" si="9"/>
        <v>0</v>
      </c>
      <c r="S30" s="385">
        <f t="shared" si="10"/>
        <v>0</v>
      </c>
      <c r="T30" s="383" t="s">
        <v>958</v>
      </c>
      <c r="U30" s="383">
        <v>2177</v>
      </c>
      <c r="V30" s="383">
        <v>2177</v>
      </c>
    </row>
    <row r="31" spans="1:22" s="387" customFormat="1">
      <c r="A31" s="349" t="s">
        <v>920</v>
      </c>
      <c r="B31" s="350" t="s">
        <v>921</v>
      </c>
      <c r="C31" s="360">
        <v>3887</v>
      </c>
      <c r="D31" s="383">
        <v>3887</v>
      </c>
      <c r="E31" s="383">
        <v>349.83</v>
      </c>
      <c r="F31" s="384">
        <v>38.870000000000005</v>
      </c>
      <c r="G31" s="385">
        <f t="shared" si="1"/>
        <v>388.7</v>
      </c>
      <c r="H31" s="385">
        <v>0</v>
      </c>
      <c r="I31" s="384">
        <v>0</v>
      </c>
      <c r="J31" s="385">
        <f t="shared" si="2"/>
        <v>0</v>
      </c>
      <c r="K31" s="383">
        <v>209.9</v>
      </c>
      <c r="L31" s="384">
        <f t="shared" si="3"/>
        <v>23.322222222222223</v>
      </c>
      <c r="M31" s="383">
        <f t="shared" si="4"/>
        <v>233.22222222222223</v>
      </c>
      <c r="N31" s="385">
        <f t="shared" si="5"/>
        <v>209.9</v>
      </c>
      <c r="O31" s="385">
        <f t="shared" si="6"/>
        <v>23.322222222222223</v>
      </c>
      <c r="P31" s="385">
        <f t="shared" si="7"/>
        <v>233.22222222222223</v>
      </c>
      <c r="Q31" s="385">
        <f t="shared" si="8"/>
        <v>0</v>
      </c>
      <c r="R31" s="385">
        <f t="shared" si="9"/>
        <v>0</v>
      </c>
      <c r="S31" s="385">
        <f t="shared" si="10"/>
        <v>0</v>
      </c>
      <c r="T31" s="383" t="s">
        <v>958</v>
      </c>
      <c r="U31" s="383">
        <v>3887</v>
      </c>
      <c r="V31" s="383">
        <v>3887</v>
      </c>
    </row>
    <row r="32" spans="1:22" s="387" customFormat="1">
      <c r="A32" s="349" t="s">
        <v>922</v>
      </c>
      <c r="B32" s="350" t="s">
        <v>923</v>
      </c>
      <c r="C32" s="360">
        <v>3969</v>
      </c>
      <c r="D32" s="383">
        <v>3969</v>
      </c>
      <c r="E32" s="383">
        <v>357.21</v>
      </c>
      <c r="F32" s="384">
        <v>39.69</v>
      </c>
      <c r="G32" s="385">
        <f t="shared" si="1"/>
        <v>396.9</v>
      </c>
      <c r="H32" s="385">
        <v>2.83</v>
      </c>
      <c r="I32" s="384">
        <v>0</v>
      </c>
      <c r="J32" s="385">
        <f t="shared" si="2"/>
        <v>2.83</v>
      </c>
      <c r="K32" s="383">
        <v>211.5</v>
      </c>
      <c r="L32" s="384">
        <f t="shared" si="3"/>
        <v>23.5</v>
      </c>
      <c r="M32" s="383">
        <f t="shared" si="4"/>
        <v>235</v>
      </c>
      <c r="N32" s="385">
        <f t="shared" si="5"/>
        <v>214.33</v>
      </c>
      <c r="O32" s="385">
        <f t="shared" si="6"/>
        <v>23.5</v>
      </c>
      <c r="P32" s="385">
        <f t="shared" si="7"/>
        <v>237.83</v>
      </c>
      <c r="Q32" s="385">
        <f t="shared" si="8"/>
        <v>0</v>
      </c>
      <c r="R32" s="385">
        <f t="shared" si="9"/>
        <v>0</v>
      </c>
      <c r="S32" s="385">
        <f t="shared" si="10"/>
        <v>0</v>
      </c>
      <c r="T32" s="383" t="s">
        <v>958</v>
      </c>
      <c r="U32" s="383">
        <v>3969</v>
      </c>
      <c r="V32" s="383">
        <v>3969</v>
      </c>
    </row>
    <row r="33" spans="1:22" s="387" customFormat="1">
      <c r="A33" s="349" t="s">
        <v>924</v>
      </c>
      <c r="B33" s="350" t="s">
        <v>925</v>
      </c>
      <c r="C33" s="360">
        <v>3782</v>
      </c>
      <c r="D33" s="386">
        <v>3782</v>
      </c>
      <c r="E33" s="383">
        <v>340.38</v>
      </c>
      <c r="F33" s="384">
        <v>37.819999999999993</v>
      </c>
      <c r="G33" s="385">
        <f t="shared" si="1"/>
        <v>378.2</v>
      </c>
      <c r="H33" s="384">
        <v>1.1000000000000001</v>
      </c>
      <c r="I33" s="384">
        <v>0</v>
      </c>
      <c r="J33" s="385">
        <f t="shared" si="2"/>
        <v>1.1000000000000001</v>
      </c>
      <c r="K33" s="383">
        <v>203.13</v>
      </c>
      <c r="L33" s="384">
        <f t="shared" si="3"/>
        <v>22.57</v>
      </c>
      <c r="M33" s="383">
        <f t="shared" si="4"/>
        <v>225.7</v>
      </c>
      <c r="N33" s="385">
        <f t="shared" si="5"/>
        <v>204.23</v>
      </c>
      <c r="O33" s="385">
        <f t="shared" si="6"/>
        <v>22.57</v>
      </c>
      <c r="P33" s="385">
        <f t="shared" si="7"/>
        <v>226.79999999999998</v>
      </c>
      <c r="Q33" s="385">
        <f t="shared" si="8"/>
        <v>0</v>
      </c>
      <c r="R33" s="385">
        <f t="shared" si="9"/>
        <v>0</v>
      </c>
      <c r="S33" s="385">
        <f t="shared" si="10"/>
        <v>0</v>
      </c>
      <c r="T33" s="383" t="s">
        <v>958</v>
      </c>
      <c r="U33" s="386">
        <v>3782</v>
      </c>
      <c r="V33" s="386">
        <v>3782</v>
      </c>
    </row>
    <row r="34" spans="1:22" s="387" customFormat="1">
      <c r="A34" s="349" t="s">
        <v>926</v>
      </c>
      <c r="B34" s="350" t="s">
        <v>927</v>
      </c>
      <c r="C34" s="360">
        <v>2813</v>
      </c>
      <c r="D34" s="386">
        <v>2813</v>
      </c>
      <c r="E34" s="383">
        <v>253.17</v>
      </c>
      <c r="F34" s="384">
        <v>28.130000000000024</v>
      </c>
      <c r="G34" s="385">
        <f t="shared" si="1"/>
        <v>281.3</v>
      </c>
      <c r="H34" s="384">
        <v>1.53</v>
      </c>
      <c r="I34" s="384">
        <v>0</v>
      </c>
      <c r="J34" s="385">
        <f t="shared" si="2"/>
        <v>1.53</v>
      </c>
      <c r="K34" s="383">
        <v>150.37</v>
      </c>
      <c r="L34" s="384">
        <f t="shared" si="3"/>
        <v>16.707777777777778</v>
      </c>
      <c r="M34" s="383">
        <f t="shared" si="4"/>
        <v>167.07777777777778</v>
      </c>
      <c r="N34" s="385">
        <f t="shared" si="5"/>
        <v>151.9</v>
      </c>
      <c r="O34" s="385">
        <f t="shared" si="6"/>
        <v>16.707777777777778</v>
      </c>
      <c r="P34" s="385">
        <f t="shared" si="7"/>
        <v>168.60777777777778</v>
      </c>
      <c r="Q34" s="385">
        <f t="shared" si="8"/>
        <v>0</v>
      </c>
      <c r="R34" s="385">
        <f t="shared" si="9"/>
        <v>0</v>
      </c>
      <c r="S34" s="385">
        <f t="shared" si="10"/>
        <v>0</v>
      </c>
      <c r="T34" s="383" t="s">
        <v>958</v>
      </c>
      <c r="U34" s="386">
        <v>2813</v>
      </c>
      <c r="V34" s="386">
        <v>2813</v>
      </c>
    </row>
    <row r="35" spans="1:22" s="387" customFormat="1">
      <c r="A35" s="349" t="s">
        <v>928</v>
      </c>
      <c r="B35" s="350" t="s">
        <v>929</v>
      </c>
      <c r="C35" s="386">
        <v>4746</v>
      </c>
      <c r="D35" s="386">
        <v>4746</v>
      </c>
      <c r="E35" s="383">
        <v>426.14</v>
      </c>
      <c r="F35" s="384">
        <v>47.460000000000036</v>
      </c>
      <c r="G35" s="385">
        <f t="shared" si="1"/>
        <v>473.6</v>
      </c>
      <c r="H35" s="384">
        <v>0</v>
      </c>
      <c r="I35" s="384">
        <v>0</v>
      </c>
      <c r="J35" s="385">
        <f t="shared" si="2"/>
        <v>0</v>
      </c>
      <c r="K35" s="383">
        <v>255.68</v>
      </c>
      <c r="L35" s="384">
        <f t="shared" si="3"/>
        <v>28.408888888888889</v>
      </c>
      <c r="M35" s="383">
        <f t="shared" si="4"/>
        <v>284.0888888888889</v>
      </c>
      <c r="N35" s="385">
        <f t="shared" si="5"/>
        <v>255.68</v>
      </c>
      <c r="O35" s="385">
        <f t="shared" si="6"/>
        <v>28.408888888888889</v>
      </c>
      <c r="P35" s="385">
        <f t="shared" si="7"/>
        <v>284.0888888888889</v>
      </c>
      <c r="Q35" s="385">
        <f t="shared" si="8"/>
        <v>0</v>
      </c>
      <c r="R35" s="385">
        <f t="shared" si="9"/>
        <v>0</v>
      </c>
      <c r="S35" s="385">
        <f t="shared" si="10"/>
        <v>0</v>
      </c>
      <c r="T35" s="383" t="s">
        <v>958</v>
      </c>
      <c r="U35" s="386">
        <v>4746</v>
      </c>
      <c r="V35" s="386">
        <v>4746</v>
      </c>
    </row>
    <row r="36" spans="1:22" s="387" customFormat="1">
      <c r="A36" s="349" t="s">
        <v>930</v>
      </c>
      <c r="B36" s="350" t="s">
        <v>931</v>
      </c>
      <c r="C36" s="360">
        <v>2032</v>
      </c>
      <c r="D36" s="386">
        <v>2032</v>
      </c>
      <c r="E36" s="383">
        <v>182.88</v>
      </c>
      <c r="F36" s="384">
        <v>20.319999999999993</v>
      </c>
      <c r="G36" s="385">
        <f t="shared" si="1"/>
        <v>203.2</v>
      </c>
      <c r="H36" s="384">
        <v>0.86</v>
      </c>
      <c r="I36" s="384">
        <v>0</v>
      </c>
      <c r="J36" s="385">
        <f t="shared" si="2"/>
        <v>0.86</v>
      </c>
      <c r="K36" s="383">
        <v>108.87</v>
      </c>
      <c r="L36" s="384">
        <f t="shared" si="3"/>
        <v>12.096666666666668</v>
      </c>
      <c r="M36" s="383">
        <f t="shared" si="4"/>
        <v>120.96666666666667</v>
      </c>
      <c r="N36" s="385">
        <f t="shared" si="5"/>
        <v>109.73</v>
      </c>
      <c r="O36" s="385">
        <f t="shared" si="6"/>
        <v>12.096666666666668</v>
      </c>
      <c r="P36" s="385">
        <f t="shared" si="7"/>
        <v>121.82666666666667</v>
      </c>
      <c r="Q36" s="385">
        <f t="shared" si="8"/>
        <v>0</v>
      </c>
      <c r="R36" s="385">
        <f t="shared" si="9"/>
        <v>0</v>
      </c>
      <c r="S36" s="385">
        <f t="shared" si="10"/>
        <v>0</v>
      </c>
      <c r="T36" s="383" t="s">
        <v>958</v>
      </c>
      <c r="U36" s="386">
        <v>2032</v>
      </c>
      <c r="V36" s="386">
        <v>2032</v>
      </c>
    </row>
    <row r="37" spans="1:22" s="387" customFormat="1">
      <c r="A37" s="349" t="s">
        <v>932</v>
      </c>
      <c r="B37" s="350" t="s">
        <v>933</v>
      </c>
      <c r="C37" s="386">
        <v>2013</v>
      </c>
      <c r="D37" s="386">
        <v>2013</v>
      </c>
      <c r="E37" s="383">
        <v>180.17</v>
      </c>
      <c r="F37" s="384">
        <v>20.130000000000024</v>
      </c>
      <c r="G37" s="385">
        <f t="shared" si="1"/>
        <v>200.3</v>
      </c>
      <c r="H37" s="384">
        <v>0.83</v>
      </c>
      <c r="I37" s="384">
        <v>0</v>
      </c>
      <c r="J37" s="385">
        <f t="shared" si="2"/>
        <v>0.83</v>
      </c>
      <c r="K37" s="383">
        <v>107.27</v>
      </c>
      <c r="L37" s="384">
        <f t="shared" si="3"/>
        <v>11.918888888888889</v>
      </c>
      <c r="M37" s="383">
        <f t="shared" si="4"/>
        <v>119.18888888888888</v>
      </c>
      <c r="N37" s="385">
        <f t="shared" si="5"/>
        <v>108.1</v>
      </c>
      <c r="O37" s="385">
        <f t="shared" si="6"/>
        <v>11.918888888888889</v>
      </c>
      <c r="P37" s="385">
        <f t="shared" si="7"/>
        <v>120.01888888888888</v>
      </c>
      <c r="Q37" s="385">
        <f t="shared" si="8"/>
        <v>0</v>
      </c>
      <c r="R37" s="385">
        <f t="shared" si="9"/>
        <v>0</v>
      </c>
      <c r="S37" s="385">
        <f t="shared" si="10"/>
        <v>0</v>
      </c>
      <c r="T37" s="383" t="s">
        <v>958</v>
      </c>
      <c r="U37" s="386">
        <v>2013</v>
      </c>
      <c r="V37" s="386">
        <v>2013</v>
      </c>
    </row>
    <row r="38" spans="1:22" s="387" customFormat="1">
      <c r="A38" s="349" t="s">
        <v>934</v>
      </c>
      <c r="B38" s="350" t="s">
        <v>935</v>
      </c>
      <c r="C38" s="386">
        <v>2588</v>
      </c>
      <c r="D38" s="386">
        <v>2588</v>
      </c>
      <c r="E38" s="383">
        <v>231.92</v>
      </c>
      <c r="F38" s="384">
        <v>25.880000000000024</v>
      </c>
      <c r="G38" s="385">
        <f t="shared" si="1"/>
        <v>257.8</v>
      </c>
      <c r="H38" s="384">
        <v>0</v>
      </c>
      <c r="I38" s="384">
        <v>0</v>
      </c>
      <c r="J38" s="385">
        <f t="shared" si="2"/>
        <v>0</v>
      </c>
      <c r="K38" s="383">
        <v>139.15</v>
      </c>
      <c r="L38" s="384">
        <f t="shared" si="3"/>
        <v>15.461111111111112</v>
      </c>
      <c r="M38" s="383">
        <f t="shared" si="4"/>
        <v>154.61111111111111</v>
      </c>
      <c r="N38" s="385">
        <f t="shared" si="5"/>
        <v>139.15</v>
      </c>
      <c r="O38" s="385">
        <f t="shared" si="6"/>
        <v>15.461111111111112</v>
      </c>
      <c r="P38" s="385">
        <f t="shared" si="7"/>
        <v>154.61111111111111</v>
      </c>
      <c r="Q38" s="385">
        <f t="shared" si="8"/>
        <v>0</v>
      </c>
      <c r="R38" s="385">
        <f t="shared" si="9"/>
        <v>0</v>
      </c>
      <c r="S38" s="385">
        <f t="shared" si="10"/>
        <v>0</v>
      </c>
      <c r="T38" s="383" t="s">
        <v>958</v>
      </c>
      <c r="U38" s="386">
        <v>2588</v>
      </c>
      <c r="V38" s="386">
        <v>2588</v>
      </c>
    </row>
    <row r="39" spans="1:22" s="387" customFormat="1">
      <c r="A39" s="349" t="s">
        <v>936</v>
      </c>
      <c r="B39" s="350" t="s">
        <v>937</v>
      </c>
      <c r="C39" s="360">
        <v>2603</v>
      </c>
      <c r="D39" s="386">
        <v>2603</v>
      </c>
      <c r="E39" s="383">
        <v>234.27</v>
      </c>
      <c r="F39" s="384">
        <v>26.03</v>
      </c>
      <c r="G39" s="385">
        <f t="shared" si="1"/>
        <v>260.3</v>
      </c>
      <c r="H39" s="384">
        <v>1.04</v>
      </c>
      <c r="I39" s="384">
        <v>0</v>
      </c>
      <c r="J39" s="385">
        <f t="shared" si="2"/>
        <v>1.04</v>
      </c>
      <c r="K39" s="383">
        <v>139.52000000000001</v>
      </c>
      <c r="L39" s="384">
        <f t="shared" si="3"/>
        <v>15.502222222222223</v>
      </c>
      <c r="M39" s="383">
        <f t="shared" si="4"/>
        <v>155.02222222222224</v>
      </c>
      <c r="N39" s="385">
        <f t="shared" si="5"/>
        <v>140.56</v>
      </c>
      <c r="O39" s="385">
        <f t="shared" si="6"/>
        <v>15.502222222222223</v>
      </c>
      <c r="P39" s="385">
        <f t="shared" si="7"/>
        <v>156.06222222222223</v>
      </c>
      <c r="Q39" s="385">
        <f t="shared" si="8"/>
        <v>0</v>
      </c>
      <c r="R39" s="385">
        <f t="shared" si="9"/>
        <v>0</v>
      </c>
      <c r="S39" s="385">
        <f t="shared" si="10"/>
        <v>0</v>
      </c>
      <c r="T39" s="383" t="s">
        <v>958</v>
      </c>
      <c r="U39" s="386">
        <v>2603</v>
      </c>
      <c r="V39" s="386">
        <v>2603</v>
      </c>
    </row>
    <row r="40" spans="1:22" s="387" customFormat="1">
      <c r="A40" s="349" t="s">
        <v>938</v>
      </c>
      <c r="B40" s="350" t="s">
        <v>939</v>
      </c>
      <c r="C40" s="360">
        <v>2651</v>
      </c>
      <c r="D40" s="386">
        <v>2651</v>
      </c>
      <c r="E40" s="383">
        <v>238.59</v>
      </c>
      <c r="F40" s="384">
        <v>26.510000000000019</v>
      </c>
      <c r="G40" s="385">
        <f t="shared" si="1"/>
        <v>265.10000000000002</v>
      </c>
      <c r="H40" s="384">
        <v>0.42</v>
      </c>
      <c r="I40" s="384">
        <v>0</v>
      </c>
      <c r="J40" s="385">
        <f t="shared" si="2"/>
        <v>0.42</v>
      </c>
      <c r="K40" s="383">
        <v>142.73000000000002</v>
      </c>
      <c r="L40" s="384">
        <f t="shared" si="3"/>
        <v>15.858888888888892</v>
      </c>
      <c r="M40" s="383">
        <f t="shared" si="4"/>
        <v>158.5888888888889</v>
      </c>
      <c r="N40" s="385">
        <f t="shared" si="5"/>
        <v>143.15</v>
      </c>
      <c r="O40" s="385">
        <f t="shared" si="6"/>
        <v>15.858888888888892</v>
      </c>
      <c r="P40" s="385">
        <f t="shared" si="7"/>
        <v>159.00888888888889</v>
      </c>
      <c r="Q40" s="385">
        <f t="shared" si="8"/>
        <v>0</v>
      </c>
      <c r="R40" s="385">
        <f t="shared" si="9"/>
        <v>0</v>
      </c>
      <c r="S40" s="385">
        <f t="shared" si="10"/>
        <v>0</v>
      </c>
      <c r="T40" s="383" t="s">
        <v>958</v>
      </c>
      <c r="U40" s="386">
        <v>2651</v>
      </c>
      <c r="V40" s="386">
        <v>2651</v>
      </c>
    </row>
    <row r="41" spans="1:22" s="387" customFormat="1">
      <c r="A41" s="349" t="s">
        <v>940</v>
      </c>
      <c r="B41" s="356" t="s">
        <v>941</v>
      </c>
      <c r="C41" s="360">
        <v>2230</v>
      </c>
      <c r="D41" s="386">
        <v>2230</v>
      </c>
      <c r="E41" s="383">
        <v>201.7</v>
      </c>
      <c r="F41" s="384">
        <v>22.300000000000011</v>
      </c>
      <c r="G41" s="385">
        <f t="shared" si="1"/>
        <v>224</v>
      </c>
      <c r="H41" s="384">
        <v>0</v>
      </c>
      <c r="I41" s="384">
        <v>0</v>
      </c>
      <c r="J41" s="385">
        <f t="shared" si="2"/>
        <v>0</v>
      </c>
      <c r="K41" s="383">
        <v>121.02</v>
      </c>
      <c r="L41" s="384">
        <f t="shared" si="3"/>
        <v>13.446666666666665</v>
      </c>
      <c r="M41" s="383">
        <f t="shared" si="4"/>
        <v>134.46666666666667</v>
      </c>
      <c r="N41" s="385">
        <f t="shared" si="5"/>
        <v>121.02</v>
      </c>
      <c r="O41" s="385">
        <f t="shared" si="6"/>
        <v>13.446666666666665</v>
      </c>
      <c r="P41" s="385">
        <f t="shared" si="7"/>
        <v>134.46666666666667</v>
      </c>
      <c r="Q41" s="385">
        <f t="shared" si="8"/>
        <v>0</v>
      </c>
      <c r="R41" s="385">
        <f t="shared" si="9"/>
        <v>0</v>
      </c>
      <c r="S41" s="385">
        <f t="shared" si="10"/>
        <v>0</v>
      </c>
      <c r="T41" s="383" t="s">
        <v>958</v>
      </c>
      <c r="U41" s="386">
        <v>2230</v>
      </c>
      <c r="V41" s="386">
        <v>2230</v>
      </c>
    </row>
    <row r="42" spans="1:22" s="387" customFormat="1">
      <c r="A42" s="349" t="s">
        <v>942</v>
      </c>
      <c r="B42" s="356" t="s">
        <v>943</v>
      </c>
      <c r="C42" s="360">
        <v>1331</v>
      </c>
      <c r="D42" s="386">
        <v>1331</v>
      </c>
      <c r="E42" s="383">
        <v>120.79</v>
      </c>
      <c r="F42" s="384">
        <v>13.309999999999988</v>
      </c>
      <c r="G42" s="385">
        <f t="shared" si="1"/>
        <v>134.1</v>
      </c>
      <c r="H42" s="384">
        <v>0</v>
      </c>
      <c r="I42" s="384">
        <v>0</v>
      </c>
      <c r="J42" s="385">
        <f t="shared" si="2"/>
        <v>0</v>
      </c>
      <c r="K42" s="383">
        <v>72.47</v>
      </c>
      <c r="L42" s="384">
        <f t="shared" si="3"/>
        <v>8.0522222222222215</v>
      </c>
      <c r="M42" s="383">
        <f t="shared" si="4"/>
        <v>80.522222222222226</v>
      </c>
      <c r="N42" s="385">
        <f t="shared" si="5"/>
        <v>72.47</v>
      </c>
      <c r="O42" s="385">
        <f t="shared" si="6"/>
        <v>8.0522222222222215</v>
      </c>
      <c r="P42" s="385">
        <f t="shared" si="7"/>
        <v>80.522222222222226</v>
      </c>
      <c r="Q42" s="385">
        <f t="shared" si="8"/>
        <v>0</v>
      </c>
      <c r="R42" s="385">
        <f t="shared" si="9"/>
        <v>0</v>
      </c>
      <c r="S42" s="385">
        <f t="shared" si="10"/>
        <v>0</v>
      </c>
      <c r="T42" s="383" t="s">
        <v>958</v>
      </c>
      <c r="U42" s="386">
        <v>1331</v>
      </c>
      <c r="V42" s="386">
        <v>1331</v>
      </c>
    </row>
    <row r="43" spans="1:22" s="387" customFormat="1">
      <c r="A43" s="349" t="s">
        <v>944</v>
      </c>
      <c r="B43" s="356" t="s">
        <v>945</v>
      </c>
      <c r="C43" s="360">
        <v>1794</v>
      </c>
      <c r="D43" s="386">
        <v>1794</v>
      </c>
      <c r="E43" s="383">
        <v>162.46</v>
      </c>
      <c r="F43" s="384">
        <v>17.939999999999998</v>
      </c>
      <c r="G43" s="385">
        <f t="shared" si="1"/>
        <v>180.4</v>
      </c>
      <c r="H43" s="384">
        <v>0</v>
      </c>
      <c r="I43" s="384">
        <v>0</v>
      </c>
      <c r="J43" s="385">
        <f t="shared" si="2"/>
        <v>0</v>
      </c>
      <c r="K43" s="383">
        <v>97.48</v>
      </c>
      <c r="L43" s="384">
        <f t="shared" si="3"/>
        <v>10.831111111111111</v>
      </c>
      <c r="M43" s="383">
        <f t="shared" si="4"/>
        <v>108.31111111111112</v>
      </c>
      <c r="N43" s="385">
        <f t="shared" si="5"/>
        <v>97.48</v>
      </c>
      <c r="O43" s="385">
        <f t="shared" si="6"/>
        <v>10.831111111111111</v>
      </c>
      <c r="P43" s="385">
        <f t="shared" si="7"/>
        <v>108.31111111111112</v>
      </c>
      <c r="Q43" s="385">
        <f t="shared" si="8"/>
        <v>0</v>
      </c>
      <c r="R43" s="385">
        <f t="shared" si="9"/>
        <v>0</v>
      </c>
      <c r="S43" s="385">
        <f t="shared" si="10"/>
        <v>0</v>
      </c>
      <c r="T43" s="383" t="s">
        <v>958</v>
      </c>
      <c r="U43" s="386">
        <v>1794</v>
      </c>
      <c r="V43" s="386">
        <v>1794</v>
      </c>
    </row>
    <row r="44" spans="1:22" s="387" customFormat="1">
      <c r="A44" s="349" t="s">
        <v>946</v>
      </c>
      <c r="B44" s="356" t="s">
        <v>947</v>
      </c>
      <c r="C44" s="360">
        <v>811</v>
      </c>
      <c r="D44" s="386">
        <v>811</v>
      </c>
      <c r="E44" s="383">
        <v>73.989999999999995</v>
      </c>
      <c r="F44" s="384">
        <v>8.11</v>
      </c>
      <c r="G44" s="385">
        <f t="shared" si="1"/>
        <v>82.1</v>
      </c>
      <c r="H44" s="384">
        <v>0</v>
      </c>
      <c r="I44" s="384">
        <v>0</v>
      </c>
      <c r="J44" s="385">
        <f t="shared" si="2"/>
        <v>0</v>
      </c>
      <c r="K44" s="383">
        <v>44.39</v>
      </c>
      <c r="L44" s="384">
        <f t="shared" si="3"/>
        <v>4.9322222222222223</v>
      </c>
      <c r="M44" s="383">
        <f t="shared" si="4"/>
        <v>49.322222222222223</v>
      </c>
      <c r="N44" s="385">
        <f t="shared" si="5"/>
        <v>44.39</v>
      </c>
      <c r="O44" s="385">
        <f t="shared" si="6"/>
        <v>4.9322222222222223</v>
      </c>
      <c r="P44" s="385">
        <f t="shared" si="7"/>
        <v>49.322222222222223</v>
      </c>
      <c r="Q44" s="385">
        <f t="shared" si="8"/>
        <v>0</v>
      </c>
      <c r="R44" s="385">
        <f t="shared" si="9"/>
        <v>0</v>
      </c>
      <c r="S44" s="385">
        <f t="shared" si="10"/>
        <v>0</v>
      </c>
      <c r="T44" s="383" t="s">
        <v>958</v>
      </c>
      <c r="U44" s="386">
        <v>811</v>
      </c>
      <c r="V44" s="386">
        <v>811</v>
      </c>
    </row>
    <row r="45" spans="1:22" s="387" customFormat="1" ht="25">
      <c r="A45" s="349" t="s">
        <v>948</v>
      </c>
      <c r="B45" s="356" t="s">
        <v>949</v>
      </c>
      <c r="C45" s="360">
        <v>962</v>
      </c>
      <c r="D45" s="386">
        <v>962</v>
      </c>
      <c r="E45" s="383">
        <v>87.58</v>
      </c>
      <c r="F45" s="384">
        <v>9.6200000000000045</v>
      </c>
      <c r="G45" s="385">
        <f t="shared" si="1"/>
        <v>97.2</v>
      </c>
      <c r="H45" s="384">
        <v>0</v>
      </c>
      <c r="I45" s="384">
        <v>0</v>
      </c>
      <c r="J45" s="385">
        <f t="shared" si="2"/>
        <v>0</v>
      </c>
      <c r="K45" s="383">
        <v>52.55</v>
      </c>
      <c r="L45" s="384">
        <f t="shared" si="3"/>
        <v>5.8388888888888886</v>
      </c>
      <c r="M45" s="383">
        <f t="shared" si="4"/>
        <v>58.388888888888886</v>
      </c>
      <c r="N45" s="385">
        <f t="shared" si="5"/>
        <v>52.55</v>
      </c>
      <c r="O45" s="385">
        <f t="shared" si="6"/>
        <v>5.8388888888888886</v>
      </c>
      <c r="P45" s="385">
        <f t="shared" si="7"/>
        <v>58.388888888888886</v>
      </c>
      <c r="Q45" s="385">
        <f t="shared" si="8"/>
        <v>0</v>
      </c>
      <c r="R45" s="385">
        <f t="shared" si="9"/>
        <v>0</v>
      </c>
      <c r="S45" s="385">
        <f t="shared" si="10"/>
        <v>0</v>
      </c>
      <c r="T45" s="383" t="s">
        <v>958</v>
      </c>
      <c r="U45" s="386">
        <v>962</v>
      </c>
      <c r="V45" s="386">
        <v>962</v>
      </c>
    </row>
    <row r="46" spans="1:22" s="387" customFormat="1">
      <c r="A46" s="349" t="s">
        <v>950</v>
      </c>
      <c r="B46" s="356" t="s">
        <v>951</v>
      </c>
      <c r="C46" s="360">
        <v>1245</v>
      </c>
      <c r="D46" s="386">
        <v>1245</v>
      </c>
      <c r="E46" s="383">
        <v>113.05</v>
      </c>
      <c r="F46" s="384">
        <v>12.450000000000003</v>
      </c>
      <c r="G46" s="385">
        <f t="shared" si="1"/>
        <v>125.5</v>
      </c>
      <c r="H46" s="384">
        <v>0</v>
      </c>
      <c r="I46" s="384">
        <v>0</v>
      </c>
      <c r="J46" s="385">
        <f t="shared" si="2"/>
        <v>0</v>
      </c>
      <c r="K46" s="383">
        <v>67.819999999999993</v>
      </c>
      <c r="L46" s="384">
        <f t="shared" si="3"/>
        <v>7.5355555555555549</v>
      </c>
      <c r="M46" s="383">
        <f t="shared" si="4"/>
        <v>75.355555555555554</v>
      </c>
      <c r="N46" s="385">
        <f t="shared" si="5"/>
        <v>67.819999999999993</v>
      </c>
      <c r="O46" s="385">
        <f t="shared" si="6"/>
        <v>7.5355555555555549</v>
      </c>
      <c r="P46" s="385">
        <f t="shared" si="7"/>
        <v>75.355555555555554</v>
      </c>
      <c r="Q46" s="385">
        <f t="shared" si="8"/>
        <v>0</v>
      </c>
      <c r="R46" s="385">
        <f t="shared" si="9"/>
        <v>0</v>
      </c>
      <c r="S46" s="385">
        <f t="shared" si="10"/>
        <v>0</v>
      </c>
      <c r="T46" s="383" t="s">
        <v>958</v>
      </c>
      <c r="U46" s="386">
        <v>1245</v>
      </c>
      <c r="V46" s="386">
        <v>1245</v>
      </c>
    </row>
    <row r="47" spans="1:22" ht="13">
      <c r="A47" s="26" t="s">
        <v>18</v>
      </c>
      <c r="B47" s="9"/>
      <c r="C47" s="573">
        <f>SUM(C14:C46)</f>
        <v>85499</v>
      </c>
      <c r="D47" s="242">
        <f>SUM(D14:D46)</f>
        <v>85499</v>
      </c>
      <c r="E47" s="573">
        <f>SUM(E14:E46)</f>
        <v>7694.9100000000008</v>
      </c>
      <c r="F47" s="594">
        <f>SUM(F14:F46)</f>
        <v>854.99</v>
      </c>
      <c r="G47" s="594">
        <f>SUM(G14:G46)</f>
        <v>8549.9000000000015</v>
      </c>
      <c r="H47" s="594">
        <f t="shared" ref="H47:J47" si="11">SUM(H14:H46)</f>
        <v>20.270000000000003</v>
      </c>
      <c r="I47" s="594">
        <f t="shared" si="11"/>
        <v>0</v>
      </c>
      <c r="J47" s="594">
        <f t="shared" si="11"/>
        <v>20.270000000000003</v>
      </c>
      <c r="K47" s="594">
        <f t="shared" ref="K47" si="12">SUM(K14:K46)</f>
        <v>4596.6800000000012</v>
      </c>
      <c r="L47" s="594">
        <f t="shared" ref="L47:M47" si="13">SUM(L14:L46)</f>
        <v>510.74222222222221</v>
      </c>
      <c r="M47" s="594">
        <f t="shared" si="13"/>
        <v>5107.4222222222206</v>
      </c>
      <c r="N47" s="594">
        <f t="shared" ref="N47" si="14">SUM(N14:N46)</f>
        <v>4616.9500000000007</v>
      </c>
      <c r="O47" s="594">
        <f t="shared" ref="O47" si="15">SUM(O14:O46)</f>
        <v>510.74222222222221</v>
      </c>
      <c r="P47" s="594">
        <f t="shared" ref="P47" si="16">SUM(P14:P46)</f>
        <v>5127.692222222222</v>
      </c>
      <c r="Q47" s="594">
        <f t="shared" ref="Q47" si="17">SUM(Q14:Q46)</f>
        <v>0</v>
      </c>
      <c r="R47" s="594">
        <f t="shared" ref="R47" si="18">SUM(R14:R46)</f>
        <v>0</v>
      </c>
      <c r="S47" s="594">
        <f t="shared" ref="S47" si="19">SUM(S14:S46)</f>
        <v>0</v>
      </c>
      <c r="T47" s="594"/>
      <c r="U47" s="680">
        <f>SUM(U14:U46)</f>
        <v>85499</v>
      </c>
      <c r="V47" s="680">
        <f>SUM(V14:V46)</f>
        <v>85499</v>
      </c>
    </row>
    <row r="48" spans="1:22">
      <c r="C48">
        <v>33499</v>
      </c>
      <c r="D48" s="387">
        <v>33499</v>
      </c>
    </row>
    <row r="49" spans="1:22">
      <c r="C49">
        <f>SUM(C47:C48)</f>
        <v>118998</v>
      </c>
      <c r="D49">
        <f>SUM(D47:D48)</f>
        <v>118998</v>
      </c>
      <c r="G49" s="595">
        <f>G47+'AT-8A_Hon_CCH_UPry'!G46</f>
        <v>11899.800000000003</v>
      </c>
      <c r="H49" s="595">
        <f>H47+'AT-8A_Hon_CCH_UPry'!H46</f>
        <v>25.100000000000016</v>
      </c>
      <c r="I49" s="595">
        <f>I47+'AT-8A_Hon_CCH_UPry'!I46</f>
        <v>0</v>
      </c>
      <c r="J49" s="595">
        <f>J47+'AT-8A_Hon_CCH_UPry'!J46</f>
        <v>25.100000000000016</v>
      </c>
      <c r="K49" s="595">
        <f>K47+'AT-8A_Hon_CCH_UPry'!K46</f>
        <v>6400.8000000000011</v>
      </c>
      <c r="L49" s="595">
        <f>L47+'AT-8A_Hon_CCH_UPry'!L46</f>
        <v>711.2</v>
      </c>
      <c r="M49" s="595">
        <f>M47+'AT-8A_Hon_CCH_UPry'!M46</f>
        <v>7111.9999999999982</v>
      </c>
      <c r="N49" s="595">
        <f>N47+'AT-8A_Hon_CCH_UPry'!N46</f>
        <v>6425.9000000000005</v>
      </c>
      <c r="O49" s="595">
        <f>O47+'AT-8A_Hon_CCH_UPry'!O46</f>
        <v>711.2</v>
      </c>
      <c r="P49" s="595">
        <f>P47+'AT-8A_Hon_CCH_UPry'!P46</f>
        <v>7137.1</v>
      </c>
      <c r="Q49" s="595">
        <f>Q47+'AT-8A_Hon_CCH_UPry'!Q46</f>
        <v>0</v>
      </c>
      <c r="R49" s="595">
        <f>R47+'AT-8A_Hon_CCH_UPry'!R46</f>
        <v>0</v>
      </c>
      <c r="S49" s="595">
        <f>S47+'AT-8A_Hon_CCH_UPry'!S46</f>
        <v>0</v>
      </c>
      <c r="T49" s="595">
        <f>T47+'AT-8A_Hon_CCH_UPry'!T46</f>
        <v>0</v>
      </c>
      <c r="U49" s="595">
        <f>U47+'AT-8A_Hon_CCH_UPry'!U46</f>
        <v>118998</v>
      </c>
      <c r="V49" s="595">
        <f>V47+'AT-8A_Hon_CCH_UPry'!V46</f>
        <v>118998</v>
      </c>
    </row>
    <row r="51" spans="1:22">
      <c r="P51">
        <f>P49/G49*100</f>
        <v>59.976638262827933</v>
      </c>
    </row>
    <row r="52" spans="1:22" s="355" customFormat="1" ht="12.75" customHeight="1">
      <c r="A52" s="480"/>
      <c r="B52" s="480"/>
      <c r="C52" s="487"/>
      <c r="D52" s="487"/>
      <c r="E52" s="487"/>
      <c r="F52" s="487"/>
      <c r="H52" s="488"/>
      <c r="N52" s="982" t="s">
        <v>13</v>
      </c>
      <c r="O52" s="982"/>
      <c r="P52" s="982"/>
      <c r="Q52" s="982"/>
      <c r="R52" s="982"/>
    </row>
    <row r="53" spans="1:22" s="355" customFormat="1" ht="12.75" customHeight="1">
      <c r="A53" s="480" t="s">
        <v>12</v>
      </c>
      <c r="B53" s="487"/>
      <c r="C53" s="428"/>
      <c r="D53" s="948" t="s">
        <v>13</v>
      </c>
      <c r="E53" s="948"/>
      <c r="F53" s="353"/>
      <c r="H53" s="481"/>
      <c r="N53" s="982" t="s">
        <v>14</v>
      </c>
      <c r="O53" s="982"/>
      <c r="P53" s="982"/>
      <c r="Q53" s="982"/>
      <c r="R53" s="982"/>
    </row>
    <row r="54" spans="1:22" s="355" customFormat="1" ht="12.75" customHeight="1">
      <c r="A54" s="480"/>
      <c r="B54" s="480"/>
      <c r="C54" s="943" t="s">
        <v>898</v>
      </c>
      <c r="D54" s="943"/>
      <c r="E54" s="943"/>
      <c r="F54" s="943"/>
      <c r="H54" s="481"/>
      <c r="N54" s="982" t="s">
        <v>953</v>
      </c>
      <c r="O54" s="982"/>
      <c r="P54" s="982"/>
      <c r="Q54" s="982"/>
      <c r="R54" s="982"/>
    </row>
    <row r="55" spans="1:22" s="355" customFormat="1" ht="13">
      <c r="A55" s="487"/>
      <c r="B55" s="487"/>
      <c r="C55" s="487"/>
      <c r="D55" s="487"/>
      <c r="E55" s="487"/>
      <c r="F55" s="487"/>
      <c r="H55" s="483"/>
      <c r="N55" s="1011" t="s">
        <v>84</v>
      </c>
      <c r="O55" s="1011"/>
      <c r="P55" s="1011"/>
      <c r="Q55" s="1011"/>
      <c r="R55" s="1011"/>
    </row>
    <row r="56" spans="1:22">
      <c r="F56" s="595"/>
    </row>
    <row r="59" spans="1:22">
      <c r="I59" s="595"/>
    </row>
  </sheetData>
  <mergeCells count="25">
    <mergeCell ref="Q1:V1"/>
    <mergeCell ref="H11:J11"/>
    <mergeCell ref="Q11:S11"/>
    <mergeCell ref="A3:Q3"/>
    <mergeCell ref="T11:T12"/>
    <mergeCell ref="K11:M11"/>
    <mergeCell ref="D11:D12"/>
    <mergeCell ref="P10:V10"/>
    <mergeCell ref="C11:C12"/>
    <mergeCell ref="B11:B12"/>
    <mergeCell ref="N11:P11"/>
    <mergeCell ref="U9:V9"/>
    <mergeCell ref="A5:Q5"/>
    <mergeCell ref="A8:S8"/>
    <mergeCell ref="A4:P4"/>
    <mergeCell ref="V11:V12"/>
    <mergeCell ref="U11:U12"/>
    <mergeCell ref="E11:G11"/>
    <mergeCell ref="A11:A12"/>
    <mergeCell ref="N55:R55"/>
    <mergeCell ref="N52:R52"/>
    <mergeCell ref="D53:E53"/>
    <mergeCell ref="N53:R53"/>
    <mergeCell ref="C54:F54"/>
    <mergeCell ref="N54:R54"/>
  </mergeCells>
  <printOptions horizontalCentered="1"/>
  <pageMargins left="0.70866141732283472" right="0.70866141732283472" top="0.23622047244094491" bottom="0" header="0.31496062992125984" footer="0.31496062992125984"/>
  <pageSetup paperSize="9" scale="5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54"/>
  <sheetViews>
    <sheetView topLeftCell="A25" zoomScale="80" zoomScaleNormal="80" zoomScaleSheetLayoutView="85" workbookViewId="0">
      <selection activeCell="C46" sqref="C46:D46"/>
    </sheetView>
  </sheetViews>
  <sheetFormatPr defaultRowHeight="12.5"/>
  <cols>
    <col min="2" max="2" width="18.54296875" bestFit="1" customWidth="1"/>
    <col min="3" max="3" width="14.54296875" customWidth="1"/>
    <col min="4" max="4" width="11.1796875" style="387" customWidth="1"/>
    <col min="5" max="5" width="12.453125" customWidth="1"/>
    <col min="6" max="6" width="12" customWidth="1"/>
    <col min="7" max="7" width="13.1796875" customWidth="1"/>
    <col min="16" max="16" width="9.54296875" bestFit="1" customWidth="1"/>
    <col min="17" max="19" width="8.81640625" bestFit="1" customWidth="1"/>
    <col min="20" max="20" width="10.453125" customWidth="1"/>
    <col min="21" max="21" width="11.1796875" style="387" customWidth="1"/>
    <col min="22" max="22" width="11.81640625" style="387" customWidth="1"/>
  </cols>
  <sheetData>
    <row r="1" spans="1:22" ht="15.5">
      <c r="Q1" s="1012" t="s">
        <v>201</v>
      </c>
      <c r="R1" s="1012"/>
      <c r="S1" s="1012"/>
      <c r="T1" s="1012"/>
      <c r="U1" s="1012"/>
      <c r="V1" s="1012"/>
    </row>
    <row r="3" spans="1:22" ht="15.5">
      <c r="A3" s="960" t="s">
        <v>0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</row>
    <row r="4" spans="1:22" ht="20">
      <c r="A4" s="923" t="s">
        <v>743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39"/>
    </row>
    <row r="5" spans="1:22" ht="15.5">
      <c r="A5" s="1017" t="s">
        <v>899</v>
      </c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</row>
    <row r="6" spans="1:22" ht="13">
      <c r="A6" s="31"/>
      <c r="B6" s="31"/>
      <c r="C6" s="147"/>
      <c r="D6" s="493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U6" s="493"/>
    </row>
    <row r="7" spans="1:22" ht="15.5">
      <c r="A7" s="861" t="s">
        <v>815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</row>
    <row r="8" spans="1:22" ht="15.5">
      <c r="A8" s="42"/>
      <c r="B8" s="35"/>
      <c r="C8" s="35"/>
      <c r="D8" s="670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018" t="s">
        <v>219</v>
      </c>
      <c r="Q8" s="1018"/>
      <c r="R8" s="1018"/>
      <c r="S8" s="1018"/>
      <c r="T8" s="1018"/>
      <c r="U8" s="1018"/>
      <c r="V8" s="1018"/>
    </row>
    <row r="9" spans="1:22" ht="13">
      <c r="P9" s="947" t="s">
        <v>832</v>
      </c>
      <c r="Q9" s="947"/>
      <c r="R9" s="947"/>
      <c r="S9" s="947"/>
      <c r="T9" s="947"/>
      <c r="U9" s="947"/>
      <c r="V9" s="947"/>
    </row>
    <row r="10" spans="1:22" ht="28.5" customHeight="1">
      <c r="A10" s="1009" t="s">
        <v>24</v>
      </c>
      <c r="B10" s="955" t="s">
        <v>199</v>
      </c>
      <c r="C10" s="955" t="s">
        <v>367</v>
      </c>
      <c r="D10" s="994" t="s">
        <v>471</v>
      </c>
      <c r="E10" s="864" t="s">
        <v>857</v>
      </c>
      <c r="F10" s="864"/>
      <c r="G10" s="864"/>
      <c r="H10" s="837" t="s">
        <v>824</v>
      </c>
      <c r="I10" s="865"/>
      <c r="J10" s="838"/>
      <c r="K10" s="889" t="s">
        <v>369</v>
      </c>
      <c r="L10" s="890"/>
      <c r="M10" s="1007"/>
      <c r="N10" s="1013" t="s">
        <v>154</v>
      </c>
      <c r="O10" s="1014"/>
      <c r="P10" s="1015"/>
      <c r="Q10" s="856" t="s">
        <v>858</v>
      </c>
      <c r="R10" s="856"/>
      <c r="S10" s="856"/>
      <c r="T10" s="955" t="s">
        <v>241</v>
      </c>
      <c r="U10" s="994" t="s">
        <v>420</v>
      </c>
      <c r="V10" s="994" t="s">
        <v>370</v>
      </c>
    </row>
    <row r="11" spans="1:22" ht="69" customHeight="1">
      <c r="A11" s="1010"/>
      <c r="B11" s="956"/>
      <c r="C11" s="956"/>
      <c r="D11" s="995"/>
      <c r="E11" s="5" t="s">
        <v>174</v>
      </c>
      <c r="F11" s="5" t="s">
        <v>200</v>
      </c>
      <c r="G11" s="5" t="s">
        <v>18</v>
      </c>
      <c r="H11" s="5" t="s">
        <v>174</v>
      </c>
      <c r="I11" s="5" t="s">
        <v>200</v>
      </c>
      <c r="J11" s="5" t="s">
        <v>18</v>
      </c>
      <c r="K11" s="5" t="s">
        <v>174</v>
      </c>
      <c r="L11" s="5" t="s">
        <v>200</v>
      </c>
      <c r="M11" s="5" t="s">
        <v>18</v>
      </c>
      <c r="N11" s="5" t="s">
        <v>174</v>
      </c>
      <c r="O11" s="5" t="s">
        <v>200</v>
      </c>
      <c r="P11" s="5" t="s">
        <v>18</v>
      </c>
      <c r="Q11" s="5" t="s">
        <v>229</v>
      </c>
      <c r="R11" s="5" t="s">
        <v>211</v>
      </c>
      <c r="S11" s="5" t="s">
        <v>212</v>
      </c>
      <c r="T11" s="956"/>
      <c r="U11" s="995"/>
      <c r="V11" s="995"/>
    </row>
    <row r="12" spans="1:22">
      <c r="A12" s="146">
        <v>1</v>
      </c>
      <c r="B12" s="100">
        <v>2</v>
      </c>
      <c r="C12" s="8">
        <v>3</v>
      </c>
      <c r="D12" s="388">
        <v>4</v>
      </c>
      <c r="E12" s="100">
        <v>5</v>
      </c>
      <c r="F12" s="8">
        <v>6</v>
      </c>
      <c r="G12" s="146">
        <v>7</v>
      </c>
      <c r="H12" s="100">
        <v>8</v>
      </c>
      <c r="I12" s="8">
        <v>9</v>
      </c>
      <c r="J12" s="146">
        <v>10</v>
      </c>
      <c r="K12" s="100">
        <v>11</v>
      </c>
      <c r="L12" s="8">
        <v>12</v>
      </c>
      <c r="M12" s="146">
        <v>13</v>
      </c>
      <c r="N12" s="100">
        <v>14</v>
      </c>
      <c r="O12" s="8">
        <v>15</v>
      </c>
      <c r="P12" s="146">
        <v>16</v>
      </c>
      <c r="Q12" s="100">
        <v>17</v>
      </c>
      <c r="R12" s="8">
        <v>18</v>
      </c>
      <c r="S12" s="146">
        <v>19</v>
      </c>
      <c r="T12" s="100">
        <v>20</v>
      </c>
      <c r="U12" s="388">
        <v>21</v>
      </c>
      <c r="V12" s="383">
        <v>22</v>
      </c>
    </row>
    <row r="13" spans="1:22" s="387" customFormat="1">
      <c r="A13" s="349" t="s">
        <v>257</v>
      </c>
      <c r="B13" s="350" t="s">
        <v>901</v>
      </c>
      <c r="C13" s="360">
        <v>1296</v>
      </c>
      <c r="D13" s="388">
        <v>1296</v>
      </c>
      <c r="E13" s="383">
        <v>117.64</v>
      </c>
      <c r="F13" s="360">
        <v>12.959999999999994</v>
      </c>
      <c r="G13" s="391">
        <f>SUM(E13:F13)</f>
        <v>130.6</v>
      </c>
      <c r="H13" s="385">
        <v>0</v>
      </c>
      <c r="I13" s="366">
        <v>0</v>
      </c>
      <c r="J13" s="391">
        <f>SUM(H13:I13)</f>
        <v>0</v>
      </c>
      <c r="K13" s="374">
        <v>70.58</v>
      </c>
      <c r="L13" s="389">
        <f>K13/9</f>
        <v>7.8422222222222224</v>
      </c>
      <c r="M13" s="390">
        <f>SUM(K13:L13)</f>
        <v>78.422222222222217</v>
      </c>
      <c r="N13" s="385">
        <f>H13+K13</f>
        <v>70.58</v>
      </c>
      <c r="O13" s="385">
        <f>I13+L13</f>
        <v>7.8422222222222224</v>
      </c>
      <c r="P13" s="391">
        <f>SUM(N13:O13)</f>
        <v>78.422222222222217</v>
      </c>
      <c r="Q13" s="385">
        <f>H13+K13-N13</f>
        <v>0</v>
      </c>
      <c r="R13" s="385">
        <f t="shared" ref="R13:S13" si="0">I13+L13-O13</f>
        <v>0</v>
      </c>
      <c r="S13" s="385">
        <f t="shared" si="0"/>
        <v>0</v>
      </c>
      <c r="T13" s="383" t="s">
        <v>958</v>
      </c>
      <c r="U13" s="388">
        <v>1296</v>
      </c>
      <c r="V13" s="388">
        <v>1296</v>
      </c>
    </row>
    <row r="14" spans="1:22" s="387" customFormat="1">
      <c r="A14" s="349" t="s">
        <v>258</v>
      </c>
      <c r="B14" s="350" t="s">
        <v>902</v>
      </c>
      <c r="C14" s="360">
        <v>1943</v>
      </c>
      <c r="D14" s="388">
        <v>1943</v>
      </c>
      <c r="E14" s="383">
        <v>173.87</v>
      </c>
      <c r="F14" s="360">
        <v>19.430000000000007</v>
      </c>
      <c r="G14" s="391">
        <f t="shared" ref="G14:G45" si="1">SUM(E14:F14)</f>
        <v>193.3</v>
      </c>
      <c r="H14" s="385">
        <v>0</v>
      </c>
      <c r="I14" s="366">
        <v>0</v>
      </c>
      <c r="J14" s="391">
        <f t="shared" ref="J14:J45" si="2">SUM(H14:I14)</f>
        <v>0</v>
      </c>
      <c r="K14" s="374">
        <v>104.32</v>
      </c>
      <c r="L14" s="389">
        <f t="shared" ref="L14:L45" si="3">K14/9</f>
        <v>11.591111111111111</v>
      </c>
      <c r="M14" s="390">
        <f t="shared" ref="M14:M45" si="4">SUM(K14:L14)</f>
        <v>115.9111111111111</v>
      </c>
      <c r="N14" s="385">
        <f t="shared" ref="N14:N45" si="5">H14+K14</f>
        <v>104.32</v>
      </c>
      <c r="O14" s="385">
        <f t="shared" ref="O14:O45" si="6">I14+L14</f>
        <v>11.591111111111111</v>
      </c>
      <c r="P14" s="391">
        <f t="shared" ref="P14:P45" si="7">SUM(N14:O14)</f>
        <v>115.9111111111111</v>
      </c>
      <c r="Q14" s="385">
        <f t="shared" ref="Q14:Q45" si="8">H14+K14-N14</f>
        <v>0</v>
      </c>
      <c r="R14" s="385">
        <f t="shared" ref="R14:R45" si="9">I14+L14-O14</f>
        <v>0</v>
      </c>
      <c r="S14" s="385">
        <f t="shared" ref="S14:S45" si="10">J14+M14-P14</f>
        <v>0</v>
      </c>
      <c r="T14" s="383" t="s">
        <v>958</v>
      </c>
      <c r="U14" s="388">
        <v>1943</v>
      </c>
      <c r="V14" s="388">
        <v>1943</v>
      </c>
    </row>
    <row r="15" spans="1:22" s="387" customFormat="1">
      <c r="A15" s="349" t="s">
        <v>259</v>
      </c>
      <c r="B15" s="350" t="s">
        <v>903</v>
      </c>
      <c r="C15" s="360">
        <v>1053</v>
      </c>
      <c r="D15" s="388">
        <v>1053</v>
      </c>
      <c r="E15" s="383">
        <v>94.77</v>
      </c>
      <c r="F15" s="360">
        <v>10.530000000000001</v>
      </c>
      <c r="G15" s="391">
        <f t="shared" si="1"/>
        <v>105.3</v>
      </c>
      <c r="H15" s="385">
        <v>0</v>
      </c>
      <c r="I15" s="366">
        <v>0</v>
      </c>
      <c r="J15" s="391">
        <f t="shared" si="2"/>
        <v>0</v>
      </c>
      <c r="K15" s="374">
        <v>56.86</v>
      </c>
      <c r="L15" s="389">
        <f t="shared" si="3"/>
        <v>6.3177777777777777</v>
      </c>
      <c r="M15" s="390">
        <f t="shared" si="4"/>
        <v>63.177777777777777</v>
      </c>
      <c r="N15" s="385">
        <f t="shared" si="5"/>
        <v>56.86</v>
      </c>
      <c r="O15" s="385">
        <f t="shared" si="6"/>
        <v>6.3177777777777777</v>
      </c>
      <c r="P15" s="391">
        <f t="shared" si="7"/>
        <v>63.177777777777777</v>
      </c>
      <c r="Q15" s="385">
        <f t="shared" si="8"/>
        <v>0</v>
      </c>
      <c r="R15" s="385">
        <f t="shared" si="9"/>
        <v>0</v>
      </c>
      <c r="S15" s="385">
        <f t="shared" si="10"/>
        <v>0</v>
      </c>
      <c r="T15" s="383" t="s">
        <v>958</v>
      </c>
      <c r="U15" s="388">
        <v>1053</v>
      </c>
      <c r="V15" s="388">
        <v>1053</v>
      </c>
    </row>
    <row r="16" spans="1:22" s="387" customFormat="1">
      <c r="A16" s="349" t="s">
        <v>260</v>
      </c>
      <c r="B16" s="350" t="s">
        <v>904</v>
      </c>
      <c r="C16" s="360">
        <v>1434</v>
      </c>
      <c r="D16" s="388">
        <v>1434</v>
      </c>
      <c r="E16" s="383">
        <v>129.06</v>
      </c>
      <c r="F16" s="360">
        <v>14.340000000000003</v>
      </c>
      <c r="G16" s="391">
        <f t="shared" si="1"/>
        <v>143.4</v>
      </c>
      <c r="H16" s="385">
        <v>0</v>
      </c>
      <c r="I16" s="366">
        <v>0</v>
      </c>
      <c r="J16" s="391">
        <f t="shared" si="2"/>
        <v>0</v>
      </c>
      <c r="K16" s="374">
        <v>77.44</v>
      </c>
      <c r="L16" s="389">
        <f t="shared" si="3"/>
        <v>8.6044444444444448</v>
      </c>
      <c r="M16" s="390">
        <f t="shared" si="4"/>
        <v>86.044444444444437</v>
      </c>
      <c r="N16" s="385">
        <f t="shared" si="5"/>
        <v>77.44</v>
      </c>
      <c r="O16" s="385">
        <f t="shared" si="6"/>
        <v>8.6044444444444448</v>
      </c>
      <c r="P16" s="391">
        <f t="shared" si="7"/>
        <v>86.044444444444437</v>
      </c>
      <c r="Q16" s="385">
        <f t="shared" si="8"/>
        <v>0</v>
      </c>
      <c r="R16" s="385">
        <f t="shared" si="9"/>
        <v>0</v>
      </c>
      <c r="S16" s="385">
        <f t="shared" si="10"/>
        <v>0</v>
      </c>
      <c r="T16" s="383" t="s">
        <v>958</v>
      </c>
      <c r="U16" s="388">
        <v>1434</v>
      </c>
      <c r="V16" s="388">
        <v>1434</v>
      </c>
    </row>
    <row r="17" spans="1:22" s="387" customFormat="1">
      <c r="A17" s="349" t="s">
        <v>261</v>
      </c>
      <c r="B17" s="350" t="s">
        <v>905</v>
      </c>
      <c r="C17" s="360">
        <v>513</v>
      </c>
      <c r="D17" s="388">
        <v>513</v>
      </c>
      <c r="E17" s="383">
        <v>46.17</v>
      </c>
      <c r="F17" s="360">
        <v>5.1299999999999955</v>
      </c>
      <c r="G17" s="391">
        <f t="shared" si="1"/>
        <v>51.3</v>
      </c>
      <c r="H17" s="385">
        <v>0</v>
      </c>
      <c r="I17" s="366">
        <v>0</v>
      </c>
      <c r="J17" s="391">
        <f t="shared" si="2"/>
        <v>0</v>
      </c>
      <c r="K17" s="374">
        <v>27.7</v>
      </c>
      <c r="L17" s="389">
        <f t="shared" si="3"/>
        <v>3.0777777777777775</v>
      </c>
      <c r="M17" s="390">
        <f t="shared" si="4"/>
        <v>30.777777777777779</v>
      </c>
      <c r="N17" s="385">
        <f t="shared" si="5"/>
        <v>27.7</v>
      </c>
      <c r="O17" s="385">
        <f t="shared" si="6"/>
        <v>3.0777777777777775</v>
      </c>
      <c r="P17" s="391">
        <f t="shared" si="7"/>
        <v>30.777777777777779</v>
      </c>
      <c r="Q17" s="385">
        <f t="shared" si="8"/>
        <v>0</v>
      </c>
      <c r="R17" s="385">
        <f t="shared" si="9"/>
        <v>0</v>
      </c>
      <c r="S17" s="385">
        <f t="shared" si="10"/>
        <v>0</v>
      </c>
      <c r="T17" s="383" t="s">
        <v>958</v>
      </c>
      <c r="U17" s="388">
        <v>513</v>
      </c>
      <c r="V17" s="388">
        <v>513</v>
      </c>
    </row>
    <row r="18" spans="1:22" s="387" customFormat="1">
      <c r="A18" s="349" t="s">
        <v>262</v>
      </c>
      <c r="B18" s="350" t="s">
        <v>906</v>
      </c>
      <c r="C18" s="360">
        <v>733</v>
      </c>
      <c r="D18" s="388">
        <v>733</v>
      </c>
      <c r="E18" s="383">
        <v>65.97</v>
      </c>
      <c r="F18" s="360">
        <v>7.3299999999999983</v>
      </c>
      <c r="G18" s="391">
        <f t="shared" si="1"/>
        <v>73.3</v>
      </c>
      <c r="H18" s="385">
        <v>0</v>
      </c>
      <c r="I18" s="366">
        <v>0</v>
      </c>
      <c r="J18" s="391">
        <f t="shared" si="2"/>
        <v>0</v>
      </c>
      <c r="K18" s="374">
        <v>39.58</v>
      </c>
      <c r="L18" s="389">
        <f t="shared" si="3"/>
        <v>4.3977777777777778</v>
      </c>
      <c r="M18" s="390">
        <f t="shared" si="4"/>
        <v>43.977777777777774</v>
      </c>
      <c r="N18" s="385">
        <f t="shared" si="5"/>
        <v>39.58</v>
      </c>
      <c r="O18" s="385">
        <f t="shared" si="6"/>
        <v>4.3977777777777778</v>
      </c>
      <c r="P18" s="391">
        <f t="shared" si="7"/>
        <v>43.977777777777774</v>
      </c>
      <c r="Q18" s="385">
        <f t="shared" si="8"/>
        <v>0</v>
      </c>
      <c r="R18" s="385">
        <f t="shared" si="9"/>
        <v>0</v>
      </c>
      <c r="S18" s="385">
        <f t="shared" si="10"/>
        <v>0</v>
      </c>
      <c r="T18" s="383" t="s">
        <v>958</v>
      </c>
      <c r="U18" s="388">
        <v>733</v>
      </c>
      <c r="V18" s="388">
        <v>733</v>
      </c>
    </row>
    <row r="19" spans="1:22" s="387" customFormat="1">
      <c r="A19" s="349" t="s">
        <v>263</v>
      </c>
      <c r="B19" s="350" t="s">
        <v>907</v>
      </c>
      <c r="C19" s="360">
        <v>1137</v>
      </c>
      <c r="D19" s="388">
        <v>1137</v>
      </c>
      <c r="E19" s="383">
        <v>102.33</v>
      </c>
      <c r="F19" s="360">
        <v>11.370000000000005</v>
      </c>
      <c r="G19" s="391">
        <f t="shared" si="1"/>
        <v>113.7</v>
      </c>
      <c r="H19" s="385">
        <v>0</v>
      </c>
      <c r="I19" s="366">
        <v>0</v>
      </c>
      <c r="J19" s="391">
        <f t="shared" si="2"/>
        <v>0</v>
      </c>
      <c r="K19" s="374">
        <v>61.4</v>
      </c>
      <c r="L19" s="389">
        <f t="shared" si="3"/>
        <v>6.822222222222222</v>
      </c>
      <c r="M19" s="390">
        <f t="shared" si="4"/>
        <v>68.222222222222214</v>
      </c>
      <c r="N19" s="385">
        <f t="shared" si="5"/>
        <v>61.4</v>
      </c>
      <c r="O19" s="385">
        <f t="shared" si="6"/>
        <v>6.822222222222222</v>
      </c>
      <c r="P19" s="391">
        <f t="shared" si="7"/>
        <v>68.222222222222214</v>
      </c>
      <c r="Q19" s="385">
        <f t="shared" si="8"/>
        <v>0</v>
      </c>
      <c r="R19" s="385">
        <f t="shared" si="9"/>
        <v>0</v>
      </c>
      <c r="S19" s="385">
        <f t="shared" si="10"/>
        <v>0</v>
      </c>
      <c r="T19" s="383" t="s">
        <v>958</v>
      </c>
      <c r="U19" s="388">
        <v>1137</v>
      </c>
      <c r="V19" s="388">
        <v>1137</v>
      </c>
    </row>
    <row r="20" spans="1:22" s="387" customFormat="1">
      <c r="A20" s="349" t="s">
        <v>264</v>
      </c>
      <c r="B20" s="350" t="s">
        <v>908</v>
      </c>
      <c r="C20" s="360">
        <v>1825</v>
      </c>
      <c r="D20" s="388">
        <v>1825</v>
      </c>
      <c r="E20" s="383">
        <v>163.25</v>
      </c>
      <c r="F20" s="360">
        <v>18.25</v>
      </c>
      <c r="G20" s="391">
        <f t="shared" si="1"/>
        <v>181.5</v>
      </c>
      <c r="H20" s="385">
        <v>1</v>
      </c>
      <c r="I20" s="366">
        <v>0</v>
      </c>
      <c r="J20" s="391">
        <f t="shared" si="2"/>
        <v>1</v>
      </c>
      <c r="K20" s="374">
        <v>96.95</v>
      </c>
      <c r="L20" s="389">
        <f t="shared" si="3"/>
        <v>10.772222222222222</v>
      </c>
      <c r="M20" s="390">
        <f t="shared" si="4"/>
        <v>107.72222222222223</v>
      </c>
      <c r="N20" s="385">
        <f t="shared" si="5"/>
        <v>97.95</v>
      </c>
      <c r="O20" s="385">
        <f t="shared" si="6"/>
        <v>10.772222222222222</v>
      </c>
      <c r="P20" s="391">
        <f t="shared" si="7"/>
        <v>108.72222222222223</v>
      </c>
      <c r="Q20" s="385">
        <f t="shared" si="8"/>
        <v>0</v>
      </c>
      <c r="R20" s="385">
        <f t="shared" si="9"/>
        <v>0</v>
      </c>
      <c r="S20" s="385">
        <f t="shared" si="10"/>
        <v>0</v>
      </c>
      <c r="T20" s="383" t="s">
        <v>958</v>
      </c>
      <c r="U20" s="388">
        <v>1825</v>
      </c>
      <c r="V20" s="388">
        <v>1825</v>
      </c>
    </row>
    <row r="21" spans="1:22" s="387" customFormat="1">
      <c r="A21" s="349" t="s">
        <v>283</v>
      </c>
      <c r="B21" s="350" t="s">
        <v>909</v>
      </c>
      <c r="C21" s="360">
        <v>1121</v>
      </c>
      <c r="D21" s="388">
        <v>1121</v>
      </c>
      <c r="E21" s="383">
        <v>100.89</v>
      </c>
      <c r="F21" s="360">
        <v>11.209999999999994</v>
      </c>
      <c r="G21" s="391">
        <f t="shared" si="1"/>
        <v>112.1</v>
      </c>
      <c r="H21" s="385">
        <v>0</v>
      </c>
      <c r="I21" s="366">
        <v>0</v>
      </c>
      <c r="J21" s="391">
        <f t="shared" si="2"/>
        <v>0</v>
      </c>
      <c r="K21" s="374">
        <v>60.53</v>
      </c>
      <c r="L21" s="389">
        <f t="shared" si="3"/>
        <v>6.7255555555555553</v>
      </c>
      <c r="M21" s="390">
        <f t="shared" si="4"/>
        <v>67.25555555555556</v>
      </c>
      <c r="N21" s="385">
        <f t="shared" si="5"/>
        <v>60.53</v>
      </c>
      <c r="O21" s="385">
        <f t="shared" si="6"/>
        <v>6.7255555555555553</v>
      </c>
      <c r="P21" s="391">
        <f t="shared" si="7"/>
        <v>67.25555555555556</v>
      </c>
      <c r="Q21" s="385">
        <f t="shared" si="8"/>
        <v>0</v>
      </c>
      <c r="R21" s="385">
        <f t="shared" si="9"/>
        <v>0</v>
      </c>
      <c r="S21" s="385">
        <f t="shared" si="10"/>
        <v>0</v>
      </c>
      <c r="T21" s="383" t="s">
        <v>958</v>
      </c>
      <c r="U21" s="388">
        <v>1121</v>
      </c>
      <c r="V21" s="388">
        <v>1121</v>
      </c>
    </row>
    <row r="22" spans="1:22" s="387" customFormat="1">
      <c r="A22" s="349" t="s">
        <v>284</v>
      </c>
      <c r="B22" s="350" t="s">
        <v>910</v>
      </c>
      <c r="C22" s="360">
        <v>312</v>
      </c>
      <c r="D22" s="388">
        <v>312</v>
      </c>
      <c r="E22" s="383">
        <v>28.08</v>
      </c>
      <c r="F22" s="360">
        <v>3.120000000000001</v>
      </c>
      <c r="G22" s="391">
        <f t="shared" si="1"/>
        <v>31.2</v>
      </c>
      <c r="H22" s="385">
        <v>0</v>
      </c>
      <c r="I22" s="366">
        <v>0</v>
      </c>
      <c r="J22" s="391">
        <f t="shared" si="2"/>
        <v>0</v>
      </c>
      <c r="K22" s="374">
        <v>16.850000000000001</v>
      </c>
      <c r="L22" s="389">
        <f t="shared" si="3"/>
        <v>1.8722222222222225</v>
      </c>
      <c r="M22" s="390">
        <f t="shared" si="4"/>
        <v>18.722222222222225</v>
      </c>
      <c r="N22" s="385">
        <f t="shared" si="5"/>
        <v>16.850000000000001</v>
      </c>
      <c r="O22" s="385">
        <f t="shared" si="6"/>
        <v>1.8722222222222225</v>
      </c>
      <c r="P22" s="391">
        <f t="shared" si="7"/>
        <v>18.722222222222225</v>
      </c>
      <c r="Q22" s="385">
        <f t="shared" si="8"/>
        <v>0</v>
      </c>
      <c r="R22" s="385">
        <f t="shared" si="9"/>
        <v>0</v>
      </c>
      <c r="S22" s="385">
        <f t="shared" si="10"/>
        <v>0</v>
      </c>
      <c r="T22" s="383" t="s">
        <v>958</v>
      </c>
      <c r="U22" s="388">
        <v>312</v>
      </c>
      <c r="V22" s="388">
        <v>312</v>
      </c>
    </row>
    <row r="23" spans="1:22" s="387" customFormat="1">
      <c r="A23" s="349" t="s">
        <v>285</v>
      </c>
      <c r="B23" s="350" t="s">
        <v>911</v>
      </c>
      <c r="C23" s="360">
        <v>1443</v>
      </c>
      <c r="D23" s="388">
        <v>1443</v>
      </c>
      <c r="E23" s="383">
        <v>129.87</v>
      </c>
      <c r="F23" s="360">
        <v>14.430000000000007</v>
      </c>
      <c r="G23" s="391">
        <f t="shared" si="1"/>
        <v>144.30000000000001</v>
      </c>
      <c r="H23" s="385">
        <v>0</v>
      </c>
      <c r="I23" s="366">
        <v>0</v>
      </c>
      <c r="J23" s="391">
        <f t="shared" si="2"/>
        <v>0</v>
      </c>
      <c r="K23" s="374">
        <v>77.92</v>
      </c>
      <c r="L23" s="389">
        <f t="shared" si="3"/>
        <v>8.6577777777777776</v>
      </c>
      <c r="M23" s="390">
        <f t="shared" si="4"/>
        <v>86.577777777777783</v>
      </c>
      <c r="N23" s="385">
        <f t="shared" si="5"/>
        <v>77.92</v>
      </c>
      <c r="O23" s="385">
        <f t="shared" si="6"/>
        <v>8.6577777777777776</v>
      </c>
      <c r="P23" s="391">
        <f t="shared" si="7"/>
        <v>86.577777777777783</v>
      </c>
      <c r="Q23" s="385">
        <f t="shared" si="8"/>
        <v>0</v>
      </c>
      <c r="R23" s="385">
        <f t="shared" si="9"/>
        <v>0</v>
      </c>
      <c r="S23" s="385">
        <f t="shared" si="10"/>
        <v>0</v>
      </c>
      <c r="T23" s="383" t="s">
        <v>958</v>
      </c>
      <c r="U23" s="388">
        <v>1443</v>
      </c>
      <c r="V23" s="388">
        <v>1443</v>
      </c>
    </row>
    <row r="24" spans="1:22" s="387" customFormat="1">
      <c r="A24" s="349" t="s">
        <v>313</v>
      </c>
      <c r="B24" s="350" t="s">
        <v>912</v>
      </c>
      <c r="C24" s="360">
        <v>1132</v>
      </c>
      <c r="D24" s="388">
        <v>1132</v>
      </c>
      <c r="E24" s="383">
        <v>101.88</v>
      </c>
      <c r="F24" s="360">
        <v>11.320000000000007</v>
      </c>
      <c r="G24" s="391">
        <f t="shared" si="1"/>
        <v>113.2</v>
      </c>
      <c r="H24" s="385">
        <v>0</v>
      </c>
      <c r="I24" s="366">
        <v>0</v>
      </c>
      <c r="J24" s="391">
        <f t="shared" si="2"/>
        <v>0</v>
      </c>
      <c r="K24" s="374">
        <v>61.13</v>
      </c>
      <c r="L24" s="389">
        <f t="shared" si="3"/>
        <v>6.7922222222222226</v>
      </c>
      <c r="M24" s="390">
        <f t="shared" si="4"/>
        <v>67.922222222222231</v>
      </c>
      <c r="N24" s="385">
        <f t="shared" si="5"/>
        <v>61.13</v>
      </c>
      <c r="O24" s="385">
        <f t="shared" si="6"/>
        <v>6.7922222222222226</v>
      </c>
      <c r="P24" s="391">
        <f t="shared" si="7"/>
        <v>67.922222222222231</v>
      </c>
      <c r="Q24" s="385">
        <f t="shared" si="8"/>
        <v>0</v>
      </c>
      <c r="R24" s="385">
        <f t="shared" si="9"/>
        <v>0</v>
      </c>
      <c r="S24" s="385">
        <f t="shared" si="10"/>
        <v>0</v>
      </c>
      <c r="T24" s="383" t="s">
        <v>958</v>
      </c>
      <c r="U24" s="388">
        <v>1132</v>
      </c>
      <c r="V24" s="388">
        <v>1132</v>
      </c>
    </row>
    <row r="25" spans="1:22" s="387" customFormat="1">
      <c r="A25" s="349" t="s">
        <v>314</v>
      </c>
      <c r="B25" s="350" t="s">
        <v>913</v>
      </c>
      <c r="C25" s="360">
        <v>1029</v>
      </c>
      <c r="D25" s="388">
        <v>1029</v>
      </c>
      <c r="E25" s="383">
        <v>92.61</v>
      </c>
      <c r="F25" s="360">
        <v>10.290000000000006</v>
      </c>
      <c r="G25" s="391">
        <f t="shared" si="1"/>
        <v>102.9</v>
      </c>
      <c r="H25" s="385">
        <v>0</v>
      </c>
      <c r="I25" s="366">
        <v>0</v>
      </c>
      <c r="J25" s="391">
        <f t="shared" si="2"/>
        <v>0</v>
      </c>
      <c r="K25" s="374">
        <v>55.57</v>
      </c>
      <c r="L25" s="389">
        <f t="shared" si="3"/>
        <v>6.1744444444444442</v>
      </c>
      <c r="M25" s="390">
        <f t="shared" si="4"/>
        <v>61.744444444444447</v>
      </c>
      <c r="N25" s="385">
        <f t="shared" si="5"/>
        <v>55.57</v>
      </c>
      <c r="O25" s="385">
        <f t="shared" si="6"/>
        <v>6.1744444444444442</v>
      </c>
      <c r="P25" s="391">
        <f t="shared" si="7"/>
        <v>61.744444444444447</v>
      </c>
      <c r="Q25" s="385">
        <f t="shared" si="8"/>
        <v>0</v>
      </c>
      <c r="R25" s="385">
        <f t="shared" si="9"/>
        <v>0</v>
      </c>
      <c r="S25" s="385">
        <f t="shared" si="10"/>
        <v>0</v>
      </c>
      <c r="T25" s="383" t="s">
        <v>958</v>
      </c>
      <c r="U25" s="388">
        <v>1029</v>
      </c>
      <c r="V25" s="388">
        <v>1029</v>
      </c>
    </row>
    <row r="26" spans="1:22" s="387" customFormat="1">
      <c r="A26" s="349" t="s">
        <v>315</v>
      </c>
      <c r="B26" s="350" t="s">
        <v>914</v>
      </c>
      <c r="C26" s="360">
        <v>995</v>
      </c>
      <c r="D26" s="388">
        <v>995</v>
      </c>
      <c r="E26" s="383">
        <v>88.55</v>
      </c>
      <c r="F26" s="360">
        <v>9.9500000000000028</v>
      </c>
      <c r="G26" s="391">
        <f t="shared" si="1"/>
        <v>98.5</v>
      </c>
      <c r="H26" s="385">
        <v>1.0000000000000142</v>
      </c>
      <c r="I26" s="366">
        <v>0</v>
      </c>
      <c r="J26" s="391">
        <f t="shared" si="2"/>
        <v>1.0000000000000142</v>
      </c>
      <c r="K26" s="374">
        <v>52.129999999999988</v>
      </c>
      <c r="L26" s="389">
        <f t="shared" si="3"/>
        <v>5.7922222222222208</v>
      </c>
      <c r="M26" s="390">
        <f t="shared" si="4"/>
        <v>57.92222222222221</v>
      </c>
      <c r="N26" s="385">
        <f t="shared" si="5"/>
        <v>53.13</v>
      </c>
      <c r="O26" s="385">
        <f t="shared" si="6"/>
        <v>5.7922222222222208</v>
      </c>
      <c r="P26" s="391">
        <f t="shared" si="7"/>
        <v>58.922222222222224</v>
      </c>
      <c r="Q26" s="385">
        <f t="shared" si="8"/>
        <v>0</v>
      </c>
      <c r="R26" s="385">
        <f t="shared" si="9"/>
        <v>0</v>
      </c>
      <c r="S26" s="385">
        <f t="shared" si="10"/>
        <v>0</v>
      </c>
      <c r="T26" s="383" t="s">
        <v>958</v>
      </c>
      <c r="U26" s="388">
        <v>995</v>
      </c>
      <c r="V26" s="388">
        <v>995</v>
      </c>
    </row>
    <row r="27" spans="1:22" s="387" customFormat="1">
      <c r="A27" s="349" t="s">
        <v>316</v>
      </c>
      <c r="B27" s="350" t="s">
        <v>915</v>
      </c>
      <c r="C27" s="360">
        <v>434</v>
      </c>
      <c r="D27" s="388">
        <v>434</v>
      </c>
      <c r="E27" s="383">
        <v>39.06</v>
      </c>
      <c r="F27" s="360">
        <v>4.3399999999999963</v>
      </c>
      <c r="G27" s="391">
        <f t="shared" si="1"/>
        <v>43.4</v>
      </c>
      <c r="H27" s="385">
        <v>0</v>
      </c>
      <c r="I27" s="366">
        <v>0</v>
      </c>
      <c r="J27" s="391">
        <f t="shared" si="2"/>
        <v>0</v>
      </c>
      <c r="K27" s="374">
        <v>23.44</v>
      </c>
      <c r="L27" s="389">
        <f t="shared" si="3"/>
        <v>2.6044444444444448</v>
      </c>
      <c r="M27" s="390">
        <f t="shared" si="4"/>
        <v>26.044444444444444</v>
      </c>
      <c r="N27" s="385">
        <f t="shared" si="5"/>
        <v>23.44</v>
      </c>
      <c r="O27" s="385">
        <f t="shared" si="6"/>
        <v>2.6044444444444448</v>
      </c>
      <c r="P27" s="391">
        <f t="shared" si="7"/>
        <v>26.044444444444444</v>
      </c>
      <c r="Q27" s="385">
        <f t="shared" si="8"/>
        <v>0</v>
      </c>
      <c r="R27" s="385">
        <f t="shared" si="9"/>
        <v>0</v>
      </c>
      <c r="S27" s="385">
        <f t="shared" si="10"/>
        <v>0</v>
      </c>
      <c r="T27" s="383" t="s">
        <v>958</v>
      </c>
      <c r="U27" s="388">
        <v>434</v>
      </c>
      <c r="V27" s="388">
        <v>434</v>
      </c>
    </row>
    <row r="28" spans="1:22" s="387" customFormat="1">
      <c r="A28" s="349" t="s">
        <v>916</v>
      </c>
      <c r="B28" s="350" t="s">
        <v>917</v>
      </c>
      <c r="C28" s="360">
        <v>1637</v>
      </c>
      <c r="D28" s="388">
        <v>1637</v>
      </c>
      <c r="E28" s="383">
        <v>146.33000000000001</v>
      </c>
      <c r="F28" s="360">
        <v>16.369999999999976</v>
      </c>
      <c r="G28" s="391">
        <f t="shared" si="1"/>
        <v>162.69999999999999</v>
      </c>
      <c r="H28" s="385">
        <v>0</v>
      </c>
      <c r="I28" s="366">
        <v>0</v>
      </c>
      <c r="J28" s="391">
        <f t="shared" si="2"/>
        <v>0</v>
      </c>
      <c r="K28" s="374">
        <v>87.8</v>
      </c>
      <c r="L28" s="389">
        <f t="shared" si="3"/>
        <v>9.7555555555555546</v>
      </c>
      <c r="M28" s="390">
        <f t="shared" si="4"/>
        <v>97.555555555555557</v>
      </c>
      <c r="N28" s="385">
        <f t="shared" si="5"/>
        <v>87.8</v>
      </c>
      <c r="O28" s="385">
        <f t="shared" si="6"/>
        <v>9.7555555555555546</v>
      </c>
      <c r="P28" s="391">
        <f t="shared" si="7"/>
        <v>97.555555555555557</v>
      </c>
      <c r="Q28" s="385">
        <f t="shared" si="8"/>
        <v>0</v>
      </c>
      <c r="R28" s="385">
        <f t="shared" si="9"/>
        <v>0</v>
      </c>
      <c r="S28" s="385">
        <f t="shared" si="10"/>
        <v>0</v>
      </c>
      <c r="T28" s="383" t="s">
        <v>958</v>
      </c>
      <c r="U28" s="388">
        <v>1637</v>
      </c>
      <c r="V28" s="388">
        <v>1637</v>
      </c>
    </row>
    <row r="29" spans="1:22" s="387" customFormat="1">
      <c r="A29" s="349" t="s">
        <v>918</v>
      </c>
      <c r="B29" s="350" t="s">
        <v>919</v>
      </c>
      <c r="C29" s="360">
        <v>691</v>
      </c>
      <c r="D29" s="388">
        <v>691</v>
      </c>
      <c r="E29" s="383">
        <v>62.19</v>
      </c>
      <c r="F29" s="360">
        <v>6.9099999999999966</v>
      </c>
      <c r="G29" s="391">
        <f t="shared" si="1"/>
        <v>69.099999999999994</v>
      </c>
      <c r="H29" s="385">
        <v>0.83000000000001961</v>
      </c>
      <c r="I29" s="366">
        <v>0</v>
      </c>
      <c r="J29" s="391">
        <f t="shared" si="2"/>
        <v>0.83000000000001961</v>
      </c>
      <c r="K29" s="374">
        <v>36.479999999999983</v>
      </c>
      <c r="L29" s="389">
        <f t="shared" si="3"/>
        <v>4.053333333333331</v>
      </c>
      <c r="M29" s="390">
        <f t="shared" si="4"/>
        <v>40.533333333333317</v>
      </c>
      <c r="N29" s="385">
        <f t="shared" si="5"/>
        <v>37.31</v>
      </c>
      <c r="O29" s="385">
        <f t="shared" si="6"/>
        <v>4.053333333333331</v>
      </c>
      <c r="P29" s="391">
        <f t="shared" si="7"/>
        <v>41.36333333333333</v>
      </c>
      <c r="Q29" s="385">
        <f t="shared" si="8"/>
        <v>0</v>
      </c>
      <c r="R29" s="385">
        <f t="shared" si="9"/>
        <v>0</v>
      </c>
      <c r="S29" s="385">
        <f t="shared" si="10"/>
        <v>0</v>
      </c>
      <c r="T29" s="383" t="s">
        <v>958</v>
      </c>
      <c r="U29" s="388">
        <v>691</v>
      </c>
      <c r="V29" s="388">
        <v>691</v>
      </c>
    </row>
    <row r="30" spans="1:22" s="387" customFormat="1">
      <c r="A30" s="349" t="s">
        <v>920</v>
      </c>
      <c r="B30" s="350" t="s">
        <v>921</v>
      </c>
      <c r="C30" s="360">
        <v>1173</v>
      </c>
      <c r="D30" s="360">
        <v>1173</v>
      </c>
      <c r="E30" s="383">
        <v>105.57</v>
      </c>
      <c r="F30" s="360">
        <v>11.730000000000004</v>
      </c>
      <c r="G30" s="391">
        <f t="shared" si="1"/>
        <v>117.3</v>
      </c>
      <c r="H30" s="366">
        <v>0</v>
      </c>
      <c r="I30" s="366">
        <v>0</v>
      </c>
      <c r="J30" s="391">
        <f t="shared" si="2"/>
        <v>0</v>
      </c>
      <c r="K30" s="374">
        <v>63.34</v>
      </c>
      <c r="L30" s="389">
        <f t="shared" si="3"/>
        <v>7.0377777777777784</v>
      </c>
      <c r="M30" s="390">
        <f t="shared" si="4"/>
        <v>70.37777777777778</v>
      </c>
      <c r="N30" s="385">
        <f t="shared" si="5"/>
        <v>63.34</v>
      </c>
      <c r="O30" s="385">
        <f t="shared" si="6"/>
        <v>7.0377777777777784</v>
      </c>
      <c r="P30" s="391">
        <f t="shared" si="7"/>
        <v>70.37777777777778</v>
      </c>
      <c r="Q30" s="385">
        <f t="shared" si="8"/>
        <v>0</v>
      </c>
      <c r="R30" s="385">
        <f t="shared" si="9"/>
        <v>0</v>
      </c>
      <c r="S30" s="385">
        <f t="shared" si="10"/>
        <v>0</v>
      </c>
      <c r="T30" s="383" t="s">
        <v>958</v>
      </c>
      <c r="U30" s="360">
        <v>1173</v>
      </c>
      <c r="V30" s="360">
        <v>1173</v>
      </c>
    </row>
    <row r="31" spans="1:22" s="387" customFormat="1">
      <c r="A31" s="349" t="s">
        <v>922</v>
      </c>
      <c r="B31" s="350" t="s">
        <v>923</v>
      </c>
      <c r="C31" s="360">
        <v>1090</v>
      </c>
      <c r="D31" s="360">
        <v>1090</v>
      </c>
      <c r="E31" s="383">
        <v>98.1</v>
      </c>
      <c r="F31" s="360">
        <v>10.900000000000006</v>
      </c>
      <c r="G31" s="391">
        <f t="shared" si="1"/>
        <v>109</v>
      </c>
      <c r="H31" s="366">
        <v>0</v>
      </c>
      <c r="I31" s="366">
        <v>0</v>
      </c>
      <c r="J31" s="391">
        <f t="shared" si="2"/>
        <v>0</v>
      </c>
      <c r="K31" s="374">
        <v>58.86</v>
      </c>
      <c r="L31" s="389">
        <f t="shared" si="3"/>
        <v>6.54</v>
      </c>
      <c r="M31" s="390">
        <f t="shared" si="4"/>
        <v>65.400000000000006</v>
      </c>
      <c r="N31" s="385">
        <f t="shared" si="5"/>
        <v>58.86</v>
      </c>
      <c r="O31" s="385">
        <f t="shared" si="6"/>
        <v>6.54</v>
      </c>
      <c r="P31" s="391">
        <f t="shared" si="7"/>
        <v>65.400000000000006</v>
      </c>
      <c r="Q31" s="385">
        <f t="shared" si="8"/>
        <v>0</v>
      </c>
      <c r="R31" s="385">
        <f t="shared" si="9"/>
        <v>0</v>
      </c>
      <c r="S31" s="385">
        <f t="shared" si="10"/>
        <v>0</v>
      </c>
      <c r="T31" s="383" t="s">
        <v>958</v>
      </c>
      <c r="U31" s="360">
        <v>1090</v>
      </c>
      <c r="V31" s="360">
        <v>1090</v>
      </c>
    </row>
    <row r="32" spans="1:22" s="387" customFormat="1">
      <c r="A32" s="349" t="s">
        <v>924</v>
      </c>
      <c r="B32" s="350" t="s">
        <v>925</v>
      </c>
      <c r="C32" s="360">
        <v>2260</v>
      </c>
      <c r="D32" s="360">
        <v>2260</v>
      </c>
      <c r="E32" s="383">
        <v>203.4</v>
      </c>
      <c r="F32" s="360">
        <v>22.599999999999994</v>
      </c>
      <c r="G32" s="391">
        <f t="shared" si="1"/>
        <v>226</v>
      </c>
      <c r="H32" s="366">
        <v>0</v>
      </c>
      <c r="I32" s="366">
        <v>0</v>
      </c>
      <c r="J32" s="391">
        <f t="shared" si="2"/>
        <v>0</v>
      </c>
      <c r="K32" s="374">
        <v>122.04</v>
      </c>
      <c r="L32" s="389">
        <f t="shared" si="3"/>
        <v>13.56</v>
      </c>
      <c r="M32" s="390">
        <f t="shared" si="4"/>
        <v>135.6</v>
      </c>
      <c r="N32" s="385">
        <f t="shared" si="5"/>
        <v>122.04</v>
      </c>
      <c r="O32" s="385">
        <f t="shared" si="6"/>
        <v>13.56</v>
      </c>
      <c r="P32" s="391">
        <f t="shared" si="7"/>
        <v>135.6</v>
      </c>
      <c r="Q32" s="385">
        <f t="shared" si="8"/>
        <v>0</v>
      </c>
      <c r="R32" s="385">
        <f t="shared" si="9"/>
        <v>0</v>
      </c>
      <c r="S32" s="385">
        <f t="shared" si="10"/>
        <v>0</v>
      </c>
      <c r="T32" s="383" t="s">
        <v>958</v>
      </c>
      <c r="U32" s="360">
        <v>2260</v>
      </c>
      <c r="V32" s="360">
        <v>2260</v>
      </c>
    </row>
    <row r="33" spans="1:22" s="387" customFormat="1">
      <c r="A33" s="349" t="s">
        <v>926</v>
      </c>
      <c r="B33" s="350" t="s">
        <v>927</v>
      </c>
      <c r="C33" s="360">
        <v>1172</v>
      </c>
      <c r="D33" s="360">
        <v>1172</v>
      </c>
      <c r="E33" s="383">
        <v>105.48</v>
      </c>
      <c r="F33" s="360">
        <v>11.719999999999999</v>
      </c>
      <c r="G33" s="391">
        <f t="shared" si="1"/>
        <v>117.2</v>
      </c>
      <c r="H33" s="366">
        <v>0</v>
      </c>
      <c r="I33" s="366">
        <v>0</v>
      </c>
      <c r="J33" s="391">
        <f t="shared" si="2"/>
        <v>0</v>
      </c>
      <c r="K33" s="374">
        <v>63.29</v>
      </c>
      <c r="L33" s="389">
        <f t="shared" si="3"/>
        <v>7.0322222222222219</v>
      </c>
      <c r="M33" s="390">
        <f t="shared" si="4"/>
        <v>70.322222222222223</v>
      </c>
      <c r="N33" s="385">
        <f t="shared" si="5"/>
        <v>63.29</v>
      </c>
      <c r="O33" s="385">
        <f t="shared" si="6"/>
        <v>7.0322222222222219</v>
      </c>
      <c r="P33" s="391">
        <f t="shared" si="7"/>
        <v>70.322222222222223</v>
      </c>
      <c r="Q33" s="385">
        <f t="shared" si="8"/>
        <v>0</v>
      </c>
      <c r="R33" s="385">
        <f t="shared" si="9"/>
        <v>0</v>
      </c>
      <c r="S33" s="385">
        <f t="shared" si="10"/>
        <v>0</v>
      </c>
      <c r="T33" s="383" t="s">
        <v>958</v>
      </c>
      <c r="U33" s="360">
        <v>1172</v>
      </c>
      <c r="V33" s="360">
        <v>1172</v>
      </c>
    </row>
    <row r="34" spans="1:22" s="387" customFormat="1">
      <c r="A34" s="349" t="s">
        <v>928</v>
      </c>
      <c r="B34" s="350" t="s">
        <v>929</v>
      </c>
      <c r="C34" s="360">
        <v>2233</v>
      </c>
      <c r="D34" s="360">
        <v>2233</v>
      </c>
      <c r="E34" s="383">
        <v>199.97</v>
      </c>
      <c r="F34" s="360">
        <v>22.330000000000013</v>
      </c>
      <c r="G34" s="391">
        <f t="shared" si="1"/>
        <v>222.3</v>
      </c>
      <c r="H34" s="366">
        <v>0</v>
      </c>
      <c r="I34" s="366">
        <v>0</v>
      </c>
      <c r="J34" s="391">
        <f t="shared" si="2"/>
        <v>0</v>
      </c>
      <c r="K34" s="374">
        <v>119.98</v>
      </c>
      <c r="L34" s="389">
        <f t="shared" si="3"/>
        <v>13.331111111111111</v>
      </c>
      <c r="M34" s="390">
        <f t="shared" si="4"/>
        <v>133.3111111111111</v>
      </c>
      <c r="N34" s="385">
        <f t="shared" si="5"/>
        <v>119.98</v>
      </c>
      <c r="O34" s="385">
        <f t="shared" si="6"/>
        <v>13.331111111111111</v>
      </c>
      <c r="P34" s="391">
        <f t="shared" si="7"/>
        <v>133.3111111111111</v>
      </c>
      <c r="Q34" s="385">
        <f t="shared" si="8"/>
        <v>0</v>
      </c>
      <c r="R34" s="385">
        <f t="shared" si="9"/>
        <v>0</v>
      </c>
      <c r="S34" s="385">
        <f t="shared" si="10"/>
        <v>0</v>
      </c>
      <c r="T34" s="383" t="s">
        <v>958</v>
      </c>
      <c r="U34" s="360">
        <v>2233</v>
      </c>
      <c r="V34" s="360">
        <v>2233</v>
      </c>
    </row>
    <row r="35" spans="1:22" s="387" customFormat="1">
      <c r="A35" s="349" t="s">
        <v>930</v>
      </c>
      <c r="B35" s="350" t="s">
        <v>931</v>
      </c>
      <c r="C35" s="360">
        <v>857</v>
      </c>
      <c r="D35" s="360">
        <v>857</v>
      </c>
      <c r="E35" s="383">
        <v>77.13</v>
      </c>
      <c r="F35" s="360">
        <v>8.5700000000000074</v>
      </c>
      <c r="G35" s="391">
        <f t="shared" si="1"/>
        <v>85.7</v>
      </c>
      <c r="H35" s="366">
        <v>0</v>
      </c>
      <c r="I35" s="366">
        <v>0</v>
      </c>
      <c r="J35" s="391">
        <f t="shared" si="2"/>
        <v>0</v>
      </c>
      <c r="K35" s="374">
        <v>46.28</v>
      </c>
      <c r="L35" s="389">
        <f t="shared" si="3"/>
        <v>5.1422222222222222</v>
      </c>
      <c r="M35" s="390">
        <f t="shared" si="4"/>
        <v>51.422222222222224</v>
      </c>
      <c r="N35" s="385">
        <f t="shared" si="5"/>
        <v>46.28</v>
      </c>
      <c r="O35" s="385">
        <f t="shared" si="6"/>
        <v>5.1422222222222222</v>
      </c>
      <c r="P35" s="391">
        <f t="shared" si="7"/>
        <v>51.422222222222224</v>
      </c>
      <c r="Q35" s="385">
        <f t="shared" si="8"/>
        <v>0</v>
      </c>
      <c r="R35" s="385">
        <f t="shared" si="9"/>
        <v>0</v>
      </c>
      <c r="S35" s="385">
        <f t="shared" si="10"/>
        <v>0</v>
      </c>
      <c r="T35" s="383" t="s">
        <v>958</v>
      </c>
      <c r="U35" s="360">
        <v>857</v>
      </c>
      <c r="V35" s="360">
        <v>857</v>
      </c>
    </row>
    <row r="36" spans="1:22" s="387" customFormat="1">
      <c r="A36" s="349" t="s">
        <v>932</v>
      </c>
      <c r="B36" s="350" t="s">
        <v>933</v>
      </c>
      <c r="C36" s="360">
        <v>793</v>
      </c>
      <c r="D36" s="360">
        <v>793</v>
      </c>
      <c r="E36" s="383">
        <v>70.37</v>
      </c>
      <c r="F36" s="360">
        <v>7.9299999999999926</v>
      </c>
      <c r="G36" s="391">
        <f t="shared" si="1"/>
        <v>78.3</v>
      </c>
      <c r="H36" s="366">
        <v>0.99999999999998579</v>
      </c>
      <c r="I36" s="366">
        <v>0</v>
      </c>
      <c r="J36" s="391">
        <f t="shared" si="2"/>
        <v>0.99999999999998579</v>
      </c>
      <c r="K36" s="374">
        <v>41.220000000000013</v>
      </c>
      <c r="L36" s="389">
        <f t="shared" si="3"/>
        <v>4.5800000000000018</v>
      </c>
      <c r="M36" s="390">
        <f t="shared" si="4"/>
        <v>45.800000000000011</v>
      </c>
      <c r="N36" s="385">
        <f t="shared" si="5"/>
        <v>42.22</v>
      </c>
      <c r="O36" s="385">
        <f t="shared" si="6"/>
        <v>4.5800000000000018</v>
      </c>
      <c r="P36" s="391">
        <f t="shared" si="7"/>
        <v>46.8</v>
      </c>
      <c r="Q36" s="385">
        <f t="shared" si="8"/>
        <v>0</v>
      </c>
      <c r="R36" s="385">
        <f t="shared" si="9"/>
        <v>0</v>
      </c>
      <c r="S36" s="385">
        <f t="shared" si="10"/>
        <v>0</v>
      </c>
      <c r="T36" s="383" t="s">
        <v>958</v>
      </c>
      <c r="U36" s="360">
        <v>793</v>
      </c>
      <c r="V36" s="360">
        <v>793</v>
      </c>
    </row>
    <row r="37" spans="1:22" s="387" customFormat="1">
      <c r="A37" s="349" t="s">
        <v>934</v>
      </c>
      <c r="B37" s="350" t="s">
        <v>935</v>
      </c>
      <c r="C37" s="360">
        <v>723</v>
      </c>
      <c r="D37" s="360">
        <v>723</v>
      </c>
      <c r="E37" s="383">
        <v>64.069999999999993</v>
      </c>
      <c r="F37" s="360">
        <v>7.230000000000004</v>
      </c>
      <c r="G37" s="391">
        <f t="shared" si="1"/>
        <v>71.3</v>
      </c>
      <c r="H37" s="366">
        <v>0.99999999999999289</v>
      </c>
      <c r="I37" s="366">
        <v>0</v>
      </c>
      <c r="J37" s="391">
        <f t="shared" si="2"/>
        <v>0.99999999999999289</v>
      </c>
      <c r="K37" s="374">
        <v>37.440000000000005</v>
      </c>
      <c r="L37" s="389">
        <f t="shared" si="3"/>
        <v>4.16</v>
      </c>
      <c r="M37" s="390">
        <f t="shared" si="4"/>
        <v>41.600000000000009</v>
      </c>
      <c r="N37" s="385">
        <f t="shared" si="5"/>
        <v>38.44</v>
      </c>
      <c r="O37" s="385">
        <f t="shared" si="6"/>
        <v>4.16</v>
      </c>
      <c r="P37" s="391">
        <f t="shared" si="7"/>
        <v>42.599999999999994</v>
      </c>
      <c r="Q37" s="385">
        <f t="shared" si="8"/>
        <v>0</v>
      </c>
      <c r="R37" s="385">
        <f t="shared" si="9"/>
        <v>0</v>
      </c>
      <c r="S37" s="385">
        <f t="shared" si="10"/>
        <v>0</v>
      </c>
      <c r="T37" s="383" t="s">
        <v>958</v>
      </c>
      <c r="U37" s="360">
        <v>723</v>
      </c>
      <c r="V37" s="360">
        <v>723</v>
      </c>
    </row>
    <row r="38" spans="1:22" s="387" customFormat="1">
      <c r="A38" s="349" t="s">
        <v>936</v>
      </c>
      <c r="B38" s="350" t="s">
        <v>937</v>
      </c>
      <c r="C38" s="360">
        <v>895</v>
      </c>
      <c r="D38" s="360">
        <v>895</v>
      </c>
      <c r="E38" s="383">
        <v>80.55</v>
      </c>
      <c r="F38" s="360">
        <v>8.9500000000000028</v>
      </c>
      <c r="G38" s="391">
        <f t="shared" si="1"/>
        <v>89.5</v>
      </c>
      <c r="H38" s="366">
        <v>0</v>
      </c>
      <c r="I38" s="366">
        <v>0</v>
      </c>
      <c r="J38" s="391">
        <f t="shared" si="2"/>
        <v>0</v>
      </c>
      <c r="K38" s="374">
        <v>48.33</v>
      </c>
      <c r="L38" s="389">
        <f t="shared" si="3"/>
        <v>5.37</v>
      </c>
      <c r="M38" s="390">
        <f t="shared" si="4"/>
        <v>53.699999999999996</v>
      </c>
      <c r="N38" s="385">
        <f t="shared" si="5"/>
        <v>48.33</v>
      </c>
      <c r="O38" s="385">
        <f t="shared" si="6"/>
        <v>5.37</v>
      </c>
      <c r="P38" s="391">
        <f t="shared" si="7"/>
        <v>53.699999999999996</v>
      </c>
      <c r="Q38" s="385">
        <f t="shared" si="8"/>
        <v>0</v>
      </c>
      <c r="R38" s="385">
        <f t="shared" si="9"/>
        <v>0</v>
      </c>
      <c r="S38" s="385">
        <f t="shared" si="10"/>
        <v>0</v>
      </c>
      <c r="T38" s="383" t="s">
        <v>958</v>
      </c>
      <c r="U38" s="360">
        <v>895</v>
      </c>
      <c r="V38" s="360">
        <v>895</v>
      </c>
    </row>
    <row r="39" spans="1:22" s="387" customFormat="1">
      <c r="A39" s="349" t="s">
        <v>938</v>
      </c>
      <c r="B39" s="350" t="s">
        <v>939</v>
      </c>
      <c r="C39" s="360">
        <v>626</v>
      </c>
      <c r="D39" s="360">
        <v>626</v>
      </c>
      <c r="E39" s="383">
        <v>56.34</v>
      </c>
      <c r="F39" s="360">
        <v>6.259999999999998</v>
      </c>
      <c r="G39" s="391">
        <f t="shared" si="1"/>
        <v>62.6</v>
      </c>
      <c r="H39" s="366">
        <v>0</v>
      </c>
      <c r="I39" s="366">
        <v>0</v>
      </c>
      <c r="J39" s="391">
        <f t="shared" si="2"/>
        <v>0</v>
      </c>
      <c r="K39" s="374">
        <v>33.799999999999997</v>
      </c>
      <c r="L39" s="389">
        <f t="shared" si="3"/>
        <v>3.7555555555555551</v>
      </c>
      <c r="M39" s="390">
        <f t="shared" si="4"/>
        <v>37.55555555555555</v>
      </c>
      <c r="N39" s="385">
        <f t="shared" si="5"/>
        <v>33.799999999999997</v>
      </c>
      <c r="O39" s="385">
        <f t="shared" si="6"/>
        <v>3.7555555555555551</v>
      </c>
      <c r="P39" s="391">
        <f t="shared" si="7"/>
        <v>37.55555555555555</v>
      </c>
      <c r="Q39" s="385">
        <f t="shared" si="8"/>
        <v>0</v>
      </c>
      <c r="R39" s="385">
        <f t="shared" si="9"/>
        <v>0</v>
      </c>
      <c r="S39" s="385">
        <f t="shared" si="10"/>
        <v>0</v>
      </c>
      <c r="T39" s="383" t="s">
        <v>958</v>
      </c>
      <c r="U39" s="360">
        <v>626</v>
      </c>
      <c r="V39" s="360">
        <v>626</v>
      </c>
    </row>
    <row r="40" spans="1:22" s="387" customFormat="1">
      <c r="A40" s="349" t="s">
        <v>940</v>
      </c>
      <c r="B40" s="356" t="s">
        <v>941</v>
      </c>
      <c r="C40" s="360">
        <v>666</v>
      </c>
      <c r="D40" s="360">
        <v>666</v>
      </c>
      <c r="E40" s="383">
        <v>60.94</v>
      </c>
      <c r="F40" s="360">
        <v>6.6599999999999966</v>
      </c>
      <c r="G40" s="391">
        <f t="shared" si="1"/>
        <v>67.599999999999994</v>
      </c>
      <c r="H40" s="366">
        <v>0</v>
      </c>
      <c r="I40" s="366">
        <v>0</v>
      </c>
      <c r="J40" s="391">
        <f t="shared" si="2"/>
        <v>0</v>
      </c>
      <c r="K40" s="374">
        <v>36.56</v>
      </c>
      <c r="L40" s="389">
        <f t="shared" si="3"/>
        <v>4.0622222222222222</v>
      </c>
      <c r="M40" s="390">
        <f t="shared" si="4"/>
        <v>40.622222222222227</v>
      </c>
      <c r="N40" s="385">
        <f t="shared" si="5"/>
        <v>36.56</v>
      </c>
      <c r="O40" s="385">
        <f t="shared" si="6"/>
        <v>4.0622222222222222</v>
      </c>
      <c r="P40" s="391">
        <f t="shared" si="7"/>
        <v>40.622222222222227</v>
      </c>
      <c r="Q40" s="385">
        <f t="shared" si="8"/>
        <v>0</v>
      </c>
      <c r="R40" s="385">
        <f t="shared" si="9"/>
        <v>0</v>
      </c>
      <c r="S40" s="385">
        <f t="shared" si="10"/>
        <v>0</v>
      </c>
      <c r="T40" s="383" t="s">
        <v>958</v>
      </c>
      <c r="U40" s="360">
        <v>666</v>
      </c>
      <c r="V40" s="360">
        <v>666</v>
      </c>
    </row>
    <row r="41" spans="1:22" s="387" customFormat="1">
      <c r="A41" s="349" t="s">
        <v>942</v>
      </c>
      <c r="B41" s="356" t="s">
        <v>943</v>
      </c>
      <c r="C41" s="360">
        <v>394</v>
      </c>
      <c r="D41" s="360">
        <v>394</v>
      </c>
      <c r="E41" s="383">
        <v>36.46</v>
      </c>
      <c r="F41" s="360">
        <v>3.9399999999999977</v>
      </c>
      <c r="G41" s="391">
        <f t="shared" si="1"/>
        <v>40.4</v>
      </c>
      <c r="H41" s="366">
        <v>0</v>
      </c>
      <c r="I41" s="366">
        <v>0</v>
      </c>
      <c r="J41" s="391">
        <f t="shared" si="2"/>
        <v>0</v>
      </c>
      <c r="K41" s="374">
        <v>21.88</v>
      </c>
      <c r="L41" s="389">
        <f t="shared" si="3"/>
        <v>2.431111111111111</v>
      </c>
      <c r="M41" s="390">
        <f t="shared" si="4"/>
        <v>24.31111111111111</v>
      </c>
      <c r="N41" s="385">
        <f t="shared" si="5"/>
        <v>21.88</v>
      </c>
      <c r="O41" s="385">
        <f t="shared" si="6"/>
        <v>2.431111111111111</v>
      </c>
      <c r="P41" s="391">
        <f t="shared" si="7"/>
        <v>24.31111111111111</v>
      </c>
      <c r="Q41" s="385">
        <f t="shared" si="8"/>
        <v>0</v>
      </c>
      <c r="R41" s="385">
        <f t="shared" si="9"/>
        <v>0</v>
      </c>
      <c r="S41" s="385">
        <f t="shared" si="10"/>
        <v>0</v>
      </c>
      <c r="T41" s="383" t="s">
        <v>958</v>
      </c>
      <c r="U41" s="360">
        <v>394</v>
      </c>
      <c r="V41" s="360">
        <v>394</v>
      </c>
    </row>
    <row r="42" spans="1:22" s="387" customFormat="1">
      <c r="A42" s="349" t="s">
        <v>944</v>
      </c>
      <c r="B42" s="356" t="s">
        <v>945</v>
      </c>
      <c r="C42" s="360">
        <v>784</v>
      </c>
      <c r="D42" s="360">
        <v>784</v>
      </c>
      <c r="E42" s="383">
        <v>71.56</v>
      </c>
      <c r="F42" s="360">
        <v>7.8400000000000034</v>
      </c>
      <c r="G42" s="391">
        <f t="shared" si="1"/>
        <v>79.400000000000006</v>
      </c>
      <c r="H42" s="366">
        <v>0</v>
      </c>
      <c r="I42" s="366">
        <v>0</v>
      </c>
      <c r="J42" s="391">
        <f t="shared" si="2"/>
        <v>0</v>
      </c>
      <c r="K42" s="374">
        <v>42.94</v>
      </c>
      <c r="L42" s="389">
        <f t="shared" si="3"/>
        <v>4.7711111111111109</v>
      </c>
      <c r="M42" s="390">
        <f t="shared" si="4"/>
        <v>47.711111111111109</v>
      </c>
      <c r="N42" s="385">
        <f t="shared" si="5"/>
        <v>42.94</v>
      </c>
      <c r="O42" s="385">
        <f t="shared" si="6"/>
        <v>4.7711111111111109</v>
      </c>
      <c r="P42" s="391">
        <f t="shared" si="7"/>
        <v>47.711111111111109</v>
      </c>
      <c r="Q42" s="385">
        <f t="shared" si="8"/>
        <v>0</v>
      </c>
      <c r="R42" s="385">
        <f t="shared" si="9"/>
        <v>0</v>
      </c>
      <c r="S42" s="385">
        <f t="shared" si="10"/>
        <v>0</v>
      </c>
      <c r="T42" s="383" t="s">
        <v>958</v>
      </c>
      <c r="U42" s="360">
        <v>784</v>
      </c>
      <c r="V42" s="360">
        <v>784</v>
      </c>
    </row>
    <row r="43" spans="1:22" s="387" customFormat="1">
      <c r="A43" s="349" t="s">
        <v>946</v>
      </c>
      <c r="B43" s="356" t="s">
        <v>947</v>
      </c>
      <c r="C43" s="360">
        <v>350</v>
      </c>
      <c r="D43" s="360">
        <v>350</v>
      </c>
      <c r="E43" s="383">
        <v>32.5</v>
      </c>
      <c r="F43" s="360">
        <v>3.5</v>
      </c>
      <c r="G43" s="391">
        <f t="shared" si="1"/>
        <v>36</v>
      </c>
      <c r="H43" s="366">
        <v>0</v>
      </c>
      <c r="I43" s="366">
        <v>0</v>
      </c>
      <c r="J43" s="391">
        <f t="shared" si="2"/>
        <v>0</v>
      </c>
      <c r="K43" s="374">
        <v>19.5</v>
      </c>
      <c r="L43" s="389">
        <f t="shared" si="3"/>
        <v>2.1666666666666665</v>
      </c>
      <c r="M43" s="390">
        <f t="shared" si="4"/>
        <v>21.666666666666668</v>
      </c>
      <c r="N43" s="385">
        <f t="shared" si="5"/>
        <v>19.5</v>
      </c>
      <c r="O43" s="385">
        <f t="shared" si="6"/>
        <v>2.1666666666666665</v>
      </c>
      <c r="P43" s="391">
        <f t="shared" si="7"/>
        <v>21.666666666666668</v>
      </c>
      <c r="Q43" s="385">
        <f t="shared" si="8"/>
        <v>0</v>
      </c>
      <c r="R43" s="385">
        <f t="shared" si="9"/>
        <v>0</v>
      </c>
      <c r="S43" s="385">
        <f t="shared" si="10"/>
        <v>0</v>
      </c>
      <c r="T43" s="383" t="s">
        <v>958</v>
      </c>
      <c r="U43" s="360">
        <v>350</v>
      </c>
      <c r="V43" s="360">
        <v>350</v>
      </c>
    </row>
    <row r="44" spans="1:22" s="387" customFormat="1" ht="25">
      <c r="A44" s="349" t="s">
        <v>948</v>
      </c>
      <c r="B44" s="356" t="s">
        <v>949</v>
      </c>
      <c r="C44" s="360">
        <v>366</v>
      </c>
      <c r="D44" s="360">
        <v>366</v>
      </c>
      <c r="E44" s="383">
        <v>33.94</v>
      </c>
      <c r="F44" s="386">
        <v>3.6600000000000037</v>
      </c>
      <c r="G44" s="391">
        <f t="shared" si="1"/>
        <v>37.6</v>
      </c>
      <c r="H44" s="366">
        <v>0</v>
      </c>
      <c r="I44" s="366">
        <v>0</v>
      </c>
      <c r="J44" s="391">
        <f t="shared" si="2"/>
        <v>0</v>
      </c>
      <c r="K44" s="374">
        <v>20.36</v>
      </c>
      <c r="L44" s="389">
        <f t="shared" si="3"/>
        <v>2.2622222222222224</v>
      </c>
      <c r="M44" s="390">
        <f t="shared" si="4"/>
        <v>22.62222222222222</v>
      </c>
      <c r="N44" s="385">
        <f t="shared" si="5"/>
        <v>20.36</v>
      </c>
      <c r="O44" s="385">
        <f t="shared" si="6"/>
        <v>2.2622222222222224</v>
      </c>
      <c r="P44" s="391">
        <f t="shared" si="7"/>
        <v>22.62222222222222</v>
      </c>
      <c r="Q44" s="385">
        <f t="shared" si="8"/>
        <v>0</v>
      </c>
      <c r="R44" s="385">
        <f t="shared" si="9"/>
        <v>0</v>
      </c>
      <c r="S44" s="385">
        <f t="shared" si="10"/>
        <v>0</v>
      </c>
      <c r="T44" s="383" t="s">
        <v>958</v>
      </c>
      <c r="U44" s="360">
        <v>366</v>
      </c>
      <c r="V44" s="360">
        <v>366</v>
      </c>
    </row>
    <row r="45" spans="1:22" s="387" customFormat="1">
      <c r="A45" s="349" t="s">
        <v>950</v>
      </c>
      <c r="B45" s="356" t="s">
        <v>951</v>
      </c>
      <c r="C45" s="360">
        <v>389</v>
      </c>
      <c r="D45" s="360">
        <v>389</v>
      </c>
      <c r="E45" s="383">
        <v>36.01</v>
      </c>
      <c r="F45" s="360">
        <v>3.8900000000000006</v>
      </c>
      <c r="G45" s="391">
        <f t="shared" si="1"/>
        <v>39.9</v>
      </c>
      <c r="H45" s="366">
        <v>0</v>
      </c>
      <c r="I45" s="366">
        <v>0</v>
      </c>
      <c r="J45" s="391">
        <f t="shared" si="2"/>
        <v>0</v>
      </c>
      <c r="K45" s="374">
        <v>21.62</v>
      </c>
      <c r="L45" s="389">
        <f t="shared" si="3"/>
        <v>2.4022222222222225</v>
      </c>
      <c r="M45" s="390">
        <f t="shared" si="4"/>
        <v>24.022222222222222</v>
      </c>
      <c r="N45" s="385">
        <f t="shared" si="5"/>
        <v>21.62</v>
      </c>
      <c r="O45" s="385">
        <f t="shared" si="6"/>
        <v>2.4022222222222225</v>
      </c>
      <c r="P45" s="391">
        <f t="shared" si="7"/>
        <v>24.022222222222222</v>
      </c>
      <c r="Q45" s="385">
        <f t="shared" si="8"/>
        <v>0</v>
      </c>
      <c r="R45" s="385">
        <f t="shared" si="9"/>
        <v>0</v>
      </c>
      <c r="S45" s="385">
        <f t="shared" si="10"/>
        <v>0</v>
      </c>
      <c r="T45" s="383" t="s">
        <v>958</v>
      </c>
      <c r="U45" s="360">
        <v>389</v>
      </c>
      <c r="V45" s="360">
        <v>389</v>
      </c>
    </row>
    <row r="46" spans="1:22" ht="13">
      <c r="A46" s="26" t="s">
        <v>18</v>
      </c>
      <c r="B46" s="9"/>
      <c r="C46" s="573">
        <f>SUM(C13:C45)</f>
        <v>33499</v>
      </c>
      <c r="D46" s="242">
        <f t="shared" ref="D46:G46" si="11">SUM(D13:D45)</f>
        <v>33499</v>
      </c>
      <c r="E46" s="573">
        <f t="shared" si="11"/>
        <v>3014.9100000000003</v>
      </c>
      <c r="F46" s="573">
        <f t="shared" si="11"/>
        <v>334.98999999999995</v>
      </c>
      <c r="G46" s="662">
        <f t="shared" si="11"/>
        <v>3349.9000000000005</v>
      </c>
      <c r="H46" s="573">
        <f t="shared" ref="H46" si="12">SUM(H13:H45)</f>
        <v>4.8300000000000125</v>
      </c>
      <c r="I46" s="573">
        <f t="shared" ref="I46" si="13">SUM(I13:I45)</f>
        <v>0</v>
      </c>
      <c r="J46" s="573">
        <f t="shared" ref="J46:M46" si="14">SUM(J13:J45)</f>
        <v>4.8300000000000125</v>
      </c>
      <c r="K46" s="573">
        <f t="shared" si="14"/>
        <v>1804.1199999999997</v>
      </c>
      <c r="L46" s="573">
        <f t="shared" si="14"/>
        <v>200.45777777777781</v>
      </c>
      <c r="M46" s="573">
        <f t="shared" si="14"/>
        <v>2004.577777777778</v>
      </c>
      <c r="N46" s="573">
        <f t="shared" ref="N46" si="15">SUM(N13:N45)</f>
        <v>1808.9499999999996</v>
      </c>
      <c r="O46" s="573">
        <f t="shared" ref="O46:P46" si="16">SUM(O13:O45)</f>
        <v>200.45777777777781</v>
      </c>
      <c r="P46" s="594">
        <f t="shared" si="16"/>
        <v>2009.4077777777779</v>
      </c>
      <c r="Q46" s="594">
        <f t="shared" ref="Q46" si="17">SUM(Q13:Q45)</f>
        <v>0</v>
      </c>
      <c r="R46" s="594">
        <f t="shared" ref="R46" si="18">SUM(R13:R45)</f>
        <v>0</v>
      </c>
      <c r="S46" s="594">
        <f t="shared" ref="S46" si="19">SUM(S13:S45)</f>
        <v>0</v>
      </c>
      <c r="T46" s="9"/>
      <c r="U46" s="242">
        <f t="shared" ref="U46" si="20">SUM(U13:U45)</f>
        <v>33499</v>
      </c>
      <c r="V46" s="242">
        <f t="shared" ref="V46" si="21">SUM(V13:V45)</f>
        <v>33499</v>
      </c>
    </row>
    <row r="51" spans="1:18" s="355" customFormat="1" ht="12.75" customHeight="1">
      <c r="A51" s="480"/>
      <c r="B51" s="480"/>
      <c r="C51" s="487"/>
      <c r="D51" s="487"/>
      <c r="E51" s="487"/>
      <c r="F51" s="487"/>
      <c r="H51" s="488"/>
      <c r="N51" s="982" t="s">
        <v>13</v>
      </c>
      <c r="O51" s="982"/>
      <c r="P51" s="982"/>
      <c r="Q51" s="982"/>
      <c r="R51" s="982"/>
    </row>
    <row r="52" spans="1:18" s="355" customFormat="1" ht="12.75" customHeight="1">
      <c r="A52" s="480" t="s">
        <v>12</v>
      </c>
      <c r="B52" s="487"/>
      <c r="C52" s="428"/>
      <c r="D52" s="948" t="s">
        <v>13</v>
      </c>
      <c r="E52" s="948"/>
      <c r="F52" s="353"/>
      <c r="H52" s="481"/>
      <c r="N52" s="982" t="s">
        <v>14</v>
      </c>
      <c r="O52" s="982"/>
      <c r="P52" s="982"/>
      <c r="Q52" s="982"/>
      <c r="R52" s="982"/>
    </row>
    <row r="53" spans="1:18" s="355" customFormat="1" ht="12.75" customHeight="1">
      <c r="A53" s="480"/>
      <c r="B53" s="480"/>
      <c r="C53" s="943" t="s">
        <v>898</v>
      </c>
      <c r="D53" s="943"/>
      <c r="E53" s="943"/>
      <c r="F53" s="943"/>
      <c r="H53" s="481"/>
      <c r="N53" s="982" t="s">
        <v>953</v>
      </c>
      <c r="O53" s="982"/>
      <c r="P53" s="982"/>
      <c r="Q53" s="982"/>
      <c r="R53" s="982"/>
    </row>
    <row r="54" spans="1:18" s="355" customFormat="1" ht="13">
      <c r="A54" s="487"/>
      <c r="B54" s="487"/>
      <c r="C54" s="487"/>
      <c r="D54" s="487"/>
      <c r="E54" s="487"/>
      <c r="F54" s="487"/>
      <c r="H54" s="483"/>
      <c r="N54" s="1011" t="s">
        <v>84</v>
      </c>
      <c r="O54" s="1011"/>
      <c r="P54" s="1011"/>
      <c r="Q54" s="1011"/>
      <c r="R54" s="1011"/>
    </row>
  </sheetData>
  <mergeCells count="25">
    <mergeCell ref="D52:E52"/>
    <mergeCell ref="N52:R52"/>
    <mergeCell ref="C53:F53"/>
    <mergeCell ref="B10:B11"/>
    <mergeCell ref="C10:C11"/>
    <mergeCell ref="D10:D11"/>
    <mergeCell ref="E10:G10"/>
    <mergeCell ref="H10:J10"/>
    <mergeCell ref="N53:R53"/>
    <mergeCell ref="N54:R54"/>
    <mergeCell ref="P8:V8"/>
    <mergeCell ref="Q1:V1"/>
    <mergeCell ref="K10:M10"/>
    <mergeCell ref="N10:P10"/>
    <mergeCell ref="Q10:S10"/>
    <mergeCell ref="A3:Q3"/>
    <mergeCell ref="A4:P4"/>
    <mergeCell ref="A5:Q5"/>
    <mergeCell ref="A7:S7"/>
    <mergeCell ref="P9:V9"/>
    <mergeCell ref="V10:V11"/>
    <mergeCell ref="U10:U11"/>
    <mergeCell ref="T10:T11"/>
    <mergeCell ref="A10:A11"/>
    <mergeCell ref="N51:R51"/>
  </mergeCells>
  <printOptions horizontalCentered="1"/>
  <pageMargins left="0.70866141732283472" right="0.70866141732283472" top="0.23622047244094491" bottom="0" header="0.31496062992125984" footer="0.31496062992125984"/>
  <pageSetup paperSize="9" scale="5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54"/>
  <sheetViews>
    <sheetView topLeftCell="A37" zoomScale="85" zoomScaleNormal="85" zoomScaleSheetLayoutView="100" workbookViewId="0">
      <selection activeCell="H45" sqref="H45"/>
    </sheetView>
  </sheetViews>
  <sheetFormatPr defaultColWidth="9.1796875" defaultRowHeight="12.5"/>
  <cols>
    <col min="1" max="1" width="9.1796875" style="355"/>
    <col min="2" max="2" width="17.1796875" style="355" customWidth="1"/>
    <col min="3" max="3" width="16.54296875" style="355" customWidth="1"/>
    <col min="4" max="4" width="15.81640625" style="355" customWidth="1"/>
    <col min="5" max="5" width="18.81640625" style="355" customWidth="1"/>
    <col min="6" max="6" width="19" style="355" customWidth="1"/>
    <col min="7" max="7" width="22.54296875" style="355" customWidth="1"/>
    <col min="8" max="8" width="16.7265625" style="355" customWidth="1"/>
    <col min="9" max="9" width="30.1796875" style="355" customWidth="1"/>
    <col min="10" max="16384" width="9.1796875" style="355"/>
  </cols>
  <sheetData>
    <row r="1" spans="1:22" s="387" customFormat="1" ht="15.5">
      <c r="I1" s="591" t="s">
        <v>66</v>
      </c>
      <c r="J1" s="622"/>
    </row>
    <row r="2" spans="1:22" s="387" customFormat="1" ht="15.5">
      <c r="D2" s="623" t="s">
        <v>0</v>
      </c>
      <c r="E2" s="623"/>
      <c r="F2" s="623"/>
      <c r="G2" s="623"/>
      <c r="H2" s="623"/>
      <c r="I2" s="623"/>
      <c r="J2" s="623"/>
    </row>
    <row r="3" spans="1:22" s="387" customFormat="1" ht="20.25" customHeight="1">
      <c r="B3" s="644"/>
      <c r="C3" s="1019" t="s">
        <v>743</v>
      </c>
      <c r="D3" s="1019"/>
      <c r="E3" s="1019"/>
      <c r="F3" s="1019"/>
      <c r="G3" s="645"/>
      <c r="H3" s="645"/>
      <c r="I3" s="645"/>
      <c r="J3" s="624"/>
    </row>
    <row r="4" spans="1:22" s="387" customFormat="1" ht="10.5" customHeight="1"/>
    <row r="5" spans="1:22" ht="30.75" customHeight="1">
      <c r="A5" s="1020" t="s">
        <v>816</v>
      </c>
      <c r="B5" s="1020"/>
      <c r="C5" s="1020"/>
      <c r="D5" s="1020"/>
      <c r="E5" s="1020"/>
      <c r="F5" s="1020"/>
      <c r="G5" s="1020"/>
      <c r="H5" s="1020"/>
      <c r="I5" s="1020"/>
    </row>
    <row r="7" spans="1:22" ht="0.75" customHeight="1"/>
    <row r="8" spans="1:22" ht="13">
      <c r="A8" s="353" t="s">
        <v>899</v>
      </c>
      <c r="I8" s="626" t="s">
        <v>23</v>
      </c>
    </row>
    <row r="9" spans="1:22" ht="13">
      <c r="D9" s="992" t="s">
        <v>832</v>
      </c>
      <c r="E9" s="992"/>
      <c r="F9" s="992"/>
      <c r="G9" s="992"/>
      <c r="H9" s="992"/>
      <c r="I9" s="992"/>
      <c r="U9" s="371"/>
      <c r="V9" s="432"/>
    </row>
    <row r="10" spans="1:22" ht="33" customHeight="1">
      <c r="A10" s="589" t="s">
        <v>2</v>
      </c>
      <c r="B10" s="589" t="s">
        <v>3</v>
      </c>
      <c r="C10" s="588" t="s">
        <v>857</v>
      </c>
      <c r="D10" s="588" t="s">
        <v>859</v>
      </c>
      <c r="E10" s="588" t="s">
        <v>113</v>
      </c>
      <c r="F10" s="589" t="s">
        <v>222</v>
      </c>
      <c r="G10" s="588" t="s">
        <v>710</v>
      </c>
      <c r="H10" s="588" t="s">
        <v>154</v>
      </c>
      <c r="I10" s="588" t="s">
        <v>860</v>
      </c>
    </row>
    <row r="11" spans="1:22" s="394" customFormat="1" ht="15.75" customHeight="1">
      <c r="A11" s="646">
        <v>1</v>
      </c>
      <c r="B11" s="431">
        <v>2</v>
      </c>
      <c r="C11" s="646">
        <v>3</v>
      </c>
      <c r="D11" s="431">
        <v>4</v>
      </c>
      <c r="E11" s="646">
        <v>5</v>
      </c>
      <c r="F11" s="431">
        <v>6</v>
      </c>
      <c r="G11" s="646">
        <v>7</v>
      </c>
      <c r="H11" s="431">
        <v>8</v>
      </c>
      <c r="I11" s="646">
        <v>9</v>
      </c>
    </row>
    <row r="12" spans="1:22" s="394" customFormat="1" ht="15.75" customHeight="1">
      <c r="A12" s="349" t="s">
        <v>257</v>
      </c>
      <c r="B12" s="350" t="s">
        <v>901</v>
      </c>
      <c r="C12" s="392">
        <v>38.479999999999997</v>
      </c>
      <c r="D12" s="380">
        <v>9.14</v>
      </c>
      <c r="E12" s="392">
        <v>20.309999999999999</v>
      </c>
      <c r="F12" s="647" t="s">
        <v>7</v>
      </c>
      <c r="G12" s="393">
        <v>136</v>
      </c>
      <c r="H12" s="380">
        <v>18.239999999999998</v>
      </c>
      <c r="I12" s="393">
        <f t="shared" ref="I12:I45" si="0">D12+E12-H12</f>
        <v>11.21</v>
      </c>
    </row>
    <row r="13" spans="1:22" s="394" customFormat="1" ht="15.75" customHeight="1">
      <c r="A13" s="349" t="s">
        <v>258</v>
      </c>
      <c r="B13" s="350" t="s">
        <v>902</v>
      </c>
      <c r="C13" s="392">
        <v>81.66</v>
      </c>
      <c r="D13" s="380">
        <v>3.07</v>
      </c>
      <c r="E13" s="392">
        <v>43.1</v>
      </c>
      <c r="F13" s="647" t="s">
        <v>7</v>
      </c>
      <c r="G13" s="393">
        <v>136</v>
      </c>
      <c r="H13" s="380">
        <v>35.31</v>
      </c>
      <c r="I13" s="393">
        <f t="shared" si="0"/>
        <v>10.86</v>
      </c>
    </row>
    <row r="14" spans="1:22" s="394" customFormat="1" ht="15.75" customHeight="1">
      <c r="A14" s="349" t="s">
        <v>259</v>
      </c>
      <c r="B14" s="350" t="s">
        <v>903</v>
      </c>
      <c r="C14" s="392">
        <v>38.31</v>
      </c>
      <c r="D14" s="380">
        <v>4.66</v>
      </c>
      <c r="E14" s="392">
        <v>20.22</v>
      </c>
      <c r="F14" s="647" t="s">
        <v>7</v>
      </c>
      <c r="G14" s="393">
        <v>136</v>
      </c>
      <c r="H14" s="380">
        <v>16.16</v>
      </c>
      <c r="I14" s="393">
        <f t="shared" si="0"/>
        <v>8.7199999999999989</v>
      </c>
    </row>
    <row r="15" spans="1:22" s="394" customFormat="1" ht="15.75" customHeight="1">
      <c r="A15" s="349" t="s">
        <v>260</v>
      </c>
      <c r="B15" s="350" t="s">
        <v>904</v>
      </c>
      <c r="C15" s="392">
        <v>75.69</v>
      </c>
      <c r="D15" s="380">
        <v>0.05</v>
      </c>
      <c r="E15" s="392">
        <v>39.94</v>
      </c>
      <c r="F15" s="647" t="s">
        <v>7</v>
      </c>
      <c r="G15" s="393">
        <v>136</v>
      </c>
      <c r="H15" s="380">
        <v>36.129999999999995</v>
      </c>
      <c r="I15" s="393">
        <f t="shared" si="0"/>
        <v>3.8599999999999994</v>
      </c>
    </row>
    <row r="16" spans="1:22" s="394" customFormat="1" ht="15.75" customHeight="1">
      <c r="A16" s="349" t="s">
        <v>261</v>
      </c>
      <c r="B16" s="350" t="s">
        <v>905</v>
      </c>
      <c r="C16" s="392">
        <v>25.18</v>
      </c>
      <c r="D16" s="380">
        <v>0.79</v>
      </c>
      <c r="E16" s="392">
        <v>13.29</v>
      </c>
      <c r="F16" s="647" t="s">
        <v>7</v>
      </c>
      <c r="G16" s="393">
        <v>136</v>
      </c>
      <c r="H16" s="380">
        <v>11.93</v>
      </c>
      <c r="I16" s="393">
        <f t="shared" si="0"/>
        <v>2.1499999999999986</v>
      </c>
    </row>
    <row r="17" spans="1:9" s="394" customFormat="1" ht="15.75" customHeight="1">
      <c r="A17" s="349" t="s">
        <v>262</v>
      </c>
      <c r="B17" s="350" t="s">
        <v>906</v>
      </c>
      <c r="C17" s="392">
        <v>42.54</v>
      </c>
      <c r="D17" s="380">
        <v>0.15</v>
      </c>
      <c r="E17" s="392">
        <v>22.45</v>
      </c>
      <c r="F17" s="647" t="s">
        <v>7</v>
      </c>
      <c r="G17" s="393">
        <v>136</v>
      </c>
      <c r="H17" s="380">
        <v>17.989999999999998</v>
      </c>
      <c r="I17" s="393">
        <f t="shared" si="0"/>
        <v>4.6099999999999994</v>
      </c>
    </row>
    <row r="18" spans="1:9" s="394" customFormat="1" ht="15.75" customHeight="1">
      <c r="A18" s="349" t="s">
        <v>263</v>
      </c>
      <c r="B18" s="350" t="s">
        <v>907</v>
      </c>
      <c r="C18" s="392">
        <v>35.15</v>
      </c>
      <c r="D18" s="380">
        <v>6.38</v>
      </c>
      <c r="E18" s="392">
        <v>18.55</v>
      </c>
      <c r="F18" s="647" t="s">
        <v>7</v>
      </c>
      <c r="G18" s="393">
        <v>136</v>
      </c>
      <c r="H18" s="380">
        <v>16.649999999999999</v>
      </c>
      <c r="I18" s="393">
        <f t="shared" si="0"/>
        <v>8.2800000000000011</v>
      </c>
    </row>
    <row r="19" spans="1:9" s="394" customFormat="1" ht="15.75" customHeight="1">
      <c r="A19" s="349" t="s">
        <v>264</v>
      </c>
      <c r="B19" s="350" t="s">
        <v>908</v>
      </c>
      <c r="C19" s="348">
        <v>93.6</v>
      </c>
      <c r="D19" s="380">
        <v>0.67</v>
      </c>
      <c r="E19" s="392">
        <v>49.4</v>
      </c>
      <c r="F19" s="647" t="s">
        <v>7</v>
      </c>
      <c r="G19" s="393">
        <v>136</v>
      </c>
      <c r="H19" s="380">
        <v>45.04</v>
      </c>
      <c r="I19" s="393">
        <f t="shared" si="0"/>
        <v>5.0300000000000011</v>
      </c>
    </row>
    <row r="20" spans="1:9" s="394" customFormat="1" ht="15.75" customHeight="1">
      <c r="A20" s="349" t="s">
        <v>283</v>
      </c>
      <c r="B20" s="350" t="s">
        <v>909</v>
      </c>
      <c r="C20" s="392">
        <v>46.21</v>
      </c>
      <c r="D20" s="380">
        <v>0.95</v>
      </c>
      <c r="E20" s="392">
        <v>24.39</v>
      </c>
      <c r="F20" s="647" t="s">
        <v>7</v>
      </c>
      <c r="G20" s="393">
        <v>136</v>
      </c>
      <c r="H20" s="380">
        <v>20.84</v>
      </c>
      <c r="I20" s="393">
        <f t="shared" si="0"/>
        <v>4.5</v>
      </c>
    </row>
    <row r="21" spans="1:9" s="394" customFormat="1" ht="15.75" customHeight="1">
      <c r="A21" s="349" t="s">
        <v>284</v>
      </c>
      <c r="B21" s="350" t="s">
        <v>910</v>
      </c>
      <c r="C21" s="392">
        <v>7.54</v>
      </c>
      <c r="D21" s="380">
        <v>0.69</v>
      </c>
      <c r="E21" s="392">
        <v>3.98</v>
      </c>
      <c r="F21" s="647" t="s">
        <v>7</v>
      </c>
      <c r="G21" s="393">
        <v>136</v>
      </c>
      <c r="H21" s="380">
        <v>1.51</v>
      </c>
      <c r="I21" s="393">
        <f t="shared" si="0"/>
        <v>3.16</v>
      </c>
    </row>
    <row r="22" spans="1:9" s="394" customFormat="1" ht="15.75" customHeight="1">
      <c r="A22" s="349" t="s">
        <v>285</v>
      </c>
      <c r="B22" s="350" t="s">
        <v>911</v>
      </c>
      <c r="C22" s="392">
        <v>53.69</v>
      </c>
      <c r="D22" s="380">
        <v>10.39</v>
      </c>
      <c r="E22" s="392">
        <v>28.33</v>
      </c>
      <c r="F22" s="647" t="s">
        <v>7</v>
      </c>
      <c r="G22" s="393">
        <v>136</v>
      </c>
      <c r="H22" s="380">
        <v>24.86</v>
      </c>
      <c r="I22" s="393">
        <f t="shared" si="0"/>
        <v>13.86</v>
      </c>
    </row>
    <row r="23" spans="1:9" s="394" customFormat="1" ht="15.75" customHeight="1">
      <c r="A23" s="349" t="s">
        <v>313</v>
      </c>
      <c r="B23" s="350" t="s">
        <v>912</v>
      </c>
      <c r="C23" s="392">
        <v>38.47</v>
      </c>
      <c r="D23" s="380">
        <v>0.49</v>
      </c>
      <c r="E23" s="392">
        <v>20.3</v>
      </c>
      <c r="F23" s="647" t="s">
        <v>7</v>
      </c>
      <c r="G23" s="393">
        <v>136</v>
      </c>
      <c r="H23" s="380">
        <v>8.92</v>
      </c>
      <c r="I23" s="393">
        <f t="shared" si="0"/>
        <v>11.87</v>
      </c>
    </row>
    <row r="24" spans="1:9" s="394" customFormat="1" ht="15.75" customHeight="1">
      <c r="A24" s="349" t="s">
        <v>314</v>
      </c>
      <c r="B24" s="350" t="s">
        <v>913</v>
      </c>
      <c r="C24" s="392">
        <v>33.68</v>
      </c>
      <c r="D24" s="380">
        <v>7.66</v>
      </c>
      <c r="E24" s="392">
        <v>17.77</v>
      </c>
      <c r="F24" s="647" t="s">
        <v>7</v>
      </c>
      <c r="G24" s="393">
        <v>136</v>
      </c>
      <c r="H24" s="380">
        <v>15.33</v>
      </c>
      <c r="I24" s="393">
        <f t="shared" si="0"/>
        <v>10.1</v>
      </c>
    </row>
    <row r="25" spans="1:9" s="394" customFormat="1" ht="15.75" customHeight="1">
      <c r="A25" s="349" t="s">
        <v>315</v>
      </c>
      <c r="B25" s="350" t="s">
        <v>914</v>
      </c>
      <c r="C25" s="348">
        <v>28.34</v>
      </c>
      <c r="D25" s="380">
        <v>0.81</v>
      </c>
      <c r="E25" s="392">
        <v>14.96</v>
      </c>
      <c r="F25" s="647" t="s">
        <v>7</v>
      </c>
      <c r="G25" s="393">
        <v>136</v>
      </c>
      <c r="H25" s="380">
        <v>13.530000000000001</v>
      </c>
      <c r="I25" s="393">
        <f t="shared" si="0"/>
        <v>2.2400000000000002</v>
      </c>
    </row>
    <row r="26" spans="1:9" s="394" customFormat="1" ht="15.75" customHeight="1">
      <c r="A26" s="349" t="s">
        <v>316</v>
      </c>
      <c r="B26" s="350" t="s">
        <v>915</v>
      </c>
      <c r="C26" s="392">
        <v>27.39</v>
      </c>
      <c r="D26" s="380">
        <v>1.46</v>
      </c>
      <c r="E26" s="392">
        <v>14.45</v>
      </c>
      <c r="F26" s="647" t="s">
        <v>7</v>
      </c>
      <c r="G26" s="393">
        <v>136</v>
      </c>
      <c r="H26" s="380">
        <v>5.37</v>
      </c>
      <c r="I26" s="393">
        <f t="shared" si="0"/>
        <v>10.54</v>
      </c>
    </row>
    <row r="27" spans="1:9" s="394" customFormat="1" ht="15.75" customHeight="1">
      <c r="A27" s="349" t="s">
        <v>916</v>
      </c>
      <c r="B27" s="350" t="s">
        <v>917</v>
      </c>
      <c r="C27" s="392">
        <v>60.63</v>
      </c>
      <c r="D27" s="380">
        <v>6.98</v>
      </c>
      <c r="E27" s="392">
        <v>32</v>
      </c>
      <c r="F27" s="647" t="s">
        <v>7</v>
      </c>
      <c r="G27" s="393">
        <v>136</v>
      </c>
      <c r="H27" s="380">
        <v>24.04</v>
      </c>
      <c r="I27" s="393">
        <f t="shared" si="0"/>
        <v>14.940000000000005</v>
      </c>
    </row>
    <row r="28" spans="1:9" s="394" customFormat="1" ht="15.75" customHeight="1">
      <c r="A28" s="349" t="s">
        <v>918</v>
      </c>
      <c r="B28" s="350" t="s">
        <v>919</v>
      </c>
      <c r="C28" s="348">
        <v>26.12</v>
      </c>
      <c r="D28" s="380">
        <v>0.43</v>
      </c>
      <c r="E28" s="392">
        <v>13.78</v>
      </c>
      <c r="F28" s="647" t="s">
        <v>7</v>
      </c>
      <c r="G28" s="393">
        <v>136</v>
      </c>
      <c r="H28" s="380">
        <v>11.77</v>
      </c>
      <c r="I28" s="393">
        <f t="shared" si="0"/>
        <v>2.4399999999999995</v>
      </c>
    </row>
    <row r="29" spans="1:9" s="394" customFormat="1" ht="15.75" customHeight="1">
      <c r="A29" s="349" t="s">
        <v>920</v>
      </c>
      <c r="B29" s="350" t="s">
        <v>921</v>
      </c>
      <c r="C29" s="392">
        <v>61.49</v>
      </c>
      <c r="D29" s="380">
        <v>3.44</v>
      </c>
      <c r="E29" s="392">
        <v>32.450000000000003</v>
      </c>
      <c r="F29" s="647" t="s">
        <v>7</v>
      </c>
      <c r="G29" s="393">
        <v>136</v>
      </c>
      <c r="H29" s="380">
        <v>28.65</v>
      </c>
      <c r="I29" s="393">
        <f t="shared" si="0"/>
        <v>7.240000000000002</v>
      </c>
    </row>
    <row r="30" spans="1:9" ht="15.75" customHeight="1">
      <c r="A30" s="349" t="s">
        <v>922</v>
      </c>
      <c r="B30" s="350" t="s">
        <v>923</v>
      </c>
      <c r="C30" s="352">
        <v>45.17</v>
      </c>
      <c r="D30" s="395">
        <v>0.48</v>
      </c>
      <c r="E30" s="392">
        <v>23.84</v>
      </c>
      <c r="F30" s="647" t="s">
        <v>7</v>
      </c>
      <c r="G30" s="393">
        <v>136</v>
      </c>
      <c r="H30" s="380">
        <v>21.740000000000002</v>
      </c>
      <c r="I30" s="393">
        <f t="shared" si="0"/>
        <v>2.5799999999999983</v>
      </c>
    </row>
    <row r="31" spans="1:9" ht="15.75" customHeight="1">
      <c r="A31" s="349" t="s">
        <v>924</v>
      </c>
      <c r="B31" s="350" t="s">
        <v>925</v>
      </c>
      <c r="C31" s="352">
        <v>54.54</v>
      </c>
      <c r="D31" s="395">
        <v>4.09</v>
      </c>
      <c r="E31" s="392">
        <v>28.78</v>
      </c>
      <c r="F31" s="647" t="s">
        <v>7</v>
      </c>
      <c r="G31" s="393">
        <v>136</v>
      </c>
      <c r="H31" s="380">
        <v>25.47</v>
      </c>
      <c r="I31" s="393">
        <f t="shared" si="0"/>
        <v>7.4000000000000057</v>
      </c>
    </row>
    <row r="32" spans="1:9" ht="15.75" customHeight="1">
      <c r="A32" s="349" t="s">
        <v>926</v>
      </c>
      <c r="B32" s="350" t="s">
        <v>927</v>
      </c>
      <c r="C32" s="352">
        <v>49.34</v>
      </c>
      <c r="D32" s="395">
        <v>0.15</v>
      </c>
      <c r="E32" s="392">
        <v>26.04</v>
      </c>
      <c r="F32" s="647" t="s">
        <v>7</v>
      </c>
      <c r="G32" s="393">
        <v>136</v>
      </c>
      <c r="H32" s="380">
        <v>23.46</v>
      </c>
      <c r="I32" s="393">
        <f t="shared" si="0"/>
        <v>2.7299999999999969</v>
      </c>
    </row>
    <row r="33" spans="1:9" ht="15.75" customHeight="1">
      <c r="A33" s="349" t="s">
        <v>928</v>
      </c>
      <c r="B33" s="350" t="s">
        <v>929</v>
      </c>
      <c r="C33" s="352">
        <v>93.85</v>
      </c>
      <c r="D33" s="395">
        <v>2</v>
      </c>
      <c r="E33" s="392">
        <v>49.53</v>
      </c>
      <c r="F33" s="647" t="s">
        <v>7</v>
      </c>
      <c r="G33" s="393">
        <v>136</v>
      </c>
      <c r="H33" s="380">
        <v>44.400000000000006</v>
      </c>
      <c r="I33" s="393">
        <f t="shared" si="0"/>
        <v>7.1299999999999955</v>
      </c>
    </row>
    <row r="34" spans="1:9" ht="15.75" customHeight="1">
      <c r="A34" s="349" t="s">
        <v>930</v>
      </c>
      <c r="B34" s="350" t="s">
        <v>931</v>
      </c>
      <c r="C34" s="352">
        <v>29.78</v>
      </c>
      <c r="D34" s="395">
        <v>0.38</v>
      </c>
      <c r="E34" s="392">
        <v>15.72</v>
      </c>
      <c r="F34" s="647" t="s">
        <v>7</v>
      </c>
      <c r="G34" s="393">
        <v>136</v>
      </c>
      <c r="H34" s="380">
        <v>14.01</v>
      </c>
      <c r="I34" s="393">
        <f t="shared" si="0"/>
        <v>2.0900000000000016</v>
      </c>
    </row>
    <row r="35" spans="1:9" ht="15.75" customHeight="1">
      <c r="A35" s="349" t="s">
        <v>932</v>
      </c>
      <c r="B35" s="350" t="s">
        <v>933</v>
      </c>
      <c r="C35" s="352">
        <v>22.49</v>
      </c>
      <c r="D35" s="395">
        <v>0.04</v>
      </c>
      <c r="E35" s="392">
        <v>12.17</v>
      </c>
      <c r="F35" s="647" t="s">
        <v>7</v>
      </c>
      <c r="G35" s="393">
        <v>136</v>
      </c>
      <c r="H35" s="380">
        <v>12.17</v>
      </c>
      <c r="I35" s="393">
        <f t="shared" si="0"/>
        <v>3.9999999999999147E-2</v>
      </c>
    </row>
    <row r="36" spans="1:9" ht="15.75" customHeight="1">
      <c r="A36" s="349" t="s">
        <v>934</v>
      </c>
      <c r="B36" s="350" t="s">
        <v>935</v>
      </c>
      <c r="C36" s="352">
        <v>47.81</v>
      </c>
      <c r="D36" s="395">
        <v>11.65</v>
      </c>
      <c r="E36" s="392">
        <v>25.23</v>
      </c>
      <c r="F36" s="647" t="s">
        <v>7</v>
      </c>
      <c r="G36" s="393">
        <v>136</v>
      </c>
      <c r="H36" s="380">
        <v>22.63</v>
      </c>
      <c r="I36" s="393">
        <f t="shared" si="0"/>
        <v>14.250000000000004</v>
      </c>
    </row>
    <row r="37" spans="1:9" ht="15.75" customHeight="1">
      <c r="A37" s="349" t="s">
        <v>936</v>
      </c>
      <c r="B37" s="350" t="s">
        <v>937</v>
      </c>
      <c r="C37" s="352">
        <v>47.39</v>
      </c>
      <c r="D37" s="395">
        <v>18.510000000000002</v>
      </c>
      <c r="E37" s="392">
        <v>25.01</v>
      </c>
      <c r="F37" s="647" t="s">
        <v>7</v>
      </c>
      <c r="G37" s="393">
        <v>136</v>
      </c>
      <c r="H37" s="380">
        <v>15.129999999999999</v>
      </c>
      <c r="I37" s="393">
        <f t="shared" si="0"/>
        <v>28.390000000000004</v>
      </c>
    </row>
    <row r="38" spans="1:9" ht="15.75" customHeight="1">
      <c r="A38" s="349" t="s">
        <v>938</v>
      </c>
      <c r="B38" s="350" t="s">
        <v>939</v>
      </c>
      <c r="C38" s="352">
        <v>33.700000000000003</v>
      </c>
      <c r="D38" s="395">
        <v>2</v>
      </c>
      <c r="E38" s="392">
        <v>17.78</v>
      </c>
      <c r="F38" s="647" t="s">
        <v>7</v>
      </c>
      <c r="G38" s="393">
        <v>136</v>
      </c>
      <c r="H38" s="380">
        <v>6.49</v>
      </c>
      <c r="I38" s="393">
        <f t="shared" si="0"/>
        <v>13.290000000000001</v>
      </c>
    </row>
    <row r="39" spans="1:9" ht="15.75" customHeight="1">
      <c r="A39" s="349" t="s">
        <v>940</v>
      </c>
      <c r="B39" s="356" t="s">
        <v>941</v>
      </c>
      <c r="C39" s="395">
        <v>33.69</v>
      </c>
      <c r="D39" s="395">
        <v>0</v>
      </c>
      <c r="E39" s="392">
        <v>17.78</v>
      </c>
      <c r="F39" s="647" t="s">
        <v>7</v>
      </c>
      <c r="G39" s="393">
        <v>136</v>
      </c>
      <c r="H39" s="395">
        <v>13.73</v>
      </c>
      <c r="I39" s="393">
        <f t="shared" si="0"/>
        <v>4.0500000000000007</v>
      </c>
    </row>
    <row r="40" spans="1:9" ht="15.75" customHeight="1">
      <c r="A40" s="349" t="s">
        <v>942</v>
      </c>
      <c r="B40" s="356" t="s">
        <v>943</v>
      </c>
      <c r="C40" s="395">
        <v>17.989999999999998</v>
      </c>
      <c r="D40" s="395">
        <v>0</v>
      </c>
      <c r="E40" s="392">
        <v>9.19</v>
      </c>
      <c r="F40" s="647" t="s">
        <v>7</v>
      </c>
      <c r="G40" s="393">
        <v>136</v>
      </c>
      <c r="H40" s="395">
        <v>3.5</v>
      </c>
      <c r="I40" s="393">
        <f t="shared" si="0"/>
        <v>5.6899999999999995</v>
      </c>
    </row>
    <row r="41" spans="1:9" ht="15.75" customHeight="1">
      <c r="A41" s="349" t="s">
        <v>944</v>
      </c>
      <c r="B41" s="356" t="s">
        <v>945</v>
      </c>
      <c r="C41" s="395">
        <v>41.92</v>
      </c>
      <c r="D41" s="395">
        <v>0</v>
      </c>
      <c r="E41" s="392">
        <v>22.13</v>
      </c>
      <c r="F41" s="647" t="s">
        <v>7</v>
      </c>
      <c r="G41" s="393">
        <v>136</v>
      </c>
      <c r="H41" s="395">
        <v>19.770000000000003</v>
      </c>
      <c r="I41" s="393">
        <f t="shared" si="0"/>
        <v>2.3599999999999959</v>
      </c>
    </row>
    <row r="42" spans="1:9" ht="15.75" customHeight="1">
      <c r="A42" s="349" t="s">
        <v>946</v>
      </c>
      <c r="B42" s="356" t="s">
        <v>947</v>
      </c>
      <c r="C42" s="395">
        <v>8</v>
      </c>
      <c r="D42" s="395">
        <v>0</v>
      </c>
      <c r="E42" s="392">
        <v>4.22</v>
      </c>
      <c r="F42" s="647" t="s">
        <v>7</v>
      </c>
      <c r="G42" s="393">
        <v>136</v>
      </c>
      <c r="H42" s="395">
        <v>0</v>
      </c>
      <c r="I42" s="393">
        <f t="shared" si="0"/>
        <v>4.22</v>
      </c>
    </row>
    <row r="43" spans="1:9" ht="15.75" customHeight="1">
      <c r="A43" s="349" t="s">
        <v>948</v>
      </c>
      <c r="B43" s="356" t="s">
        <v>949</v>
      </c>
      <c r="C43" s="395">
        <v>21.47</v>
      </c>
      <c r="D43" s="395">
        <v>0</v>
      </c>
      <c r="E43" s="392">
        <v>11.33</v>
      </c>
      <c r="F43" s="647" t="s">
        <v>7</v>
      </c>
      <c r="G43" s="393">
        <v>136</v>
      </c>
      <c r="H43" s="395">
        <v>10.309999999999999</v>
      </c>
      <c r="I43" s="393">
        <f t="shared" si="0"/>
        <v>1.0200000000000014</v>
      </c>
    </row>
    <row r="44" spans="1:9" ht="15.75" customHeight="1">
      <c r="A44" s="349" t="s">
        <v>950</v>
      </c>
      <c r="B44" s="356" t="s">
        <v>951</v>
      </c>
      <c r="C44" s="395">
        <v>13.77</v>
      </c>
      <c r="D44" s="395">
        <v>0</v>
      </c>
      <c r="E44" s="392">
        <v>7.27</v>
      </c>
      <c r="F44" s="647" t="s">
        <v>7</v>
      </c>
      <c r="G44" s="393">
        <v>136</v>
      </c>
      <c r="H44" s="395">
        <v>0</v>
      </c>
      <c r="I44" s="393">
        <f t="shared" si="0"/>
        <v>7.27</v>
      </c>
    </row>
    <row r="45" spans="1:9" ht="13">
      <c r="A45" s="242" t="s">
        <v>18</v>
      </c>
      <c r="B45" s="371"/>
      <c r="C45" s="242">
        <f>SUM(C12:C44)</f>
        <v>1375.0800000000002</v>
      </c>
      <c r="D45" s="630">
        <f>SUM(D12:D44)</f>
        <v>97.510000000000019</v>
      </c>
      <c r="E45" s="630">
        <f>SUM(E12:E44)</f>
        <v>725.68999999999994</v>
      </c>
      <c r="F45" s="648" t="s">
        <v>7</v>
      </c>
      <c r="G45" s="630">
        <v>136</v>
      </c>
      <c r="H45" s="630">
        <f>SUM(H12:H44)</f>
        <v>585.07999999999993</v>
      </c>
      <c r="I45" s="649">
        <f t="shared" si="0"/>
        <v>238.12</v>
      </c>
    </row>
    <row r="46" spans="1:9" ht="13">
      <c r="C46" s="587"/>
      <c r="D46" s="587"/>
      <c r="E46" s="633"/>
      <c r="F46" s="633"/>
      <c r="G46" s="633"/>
      <c r="H46" s="557">
        <f>H45/C45</f>
        <v>0.42548797160892449</v>
      </c>
      <c r="I46" s="557"/>
    </row>
    <row r="47" spans="1:9" ht="13">
      <c r="E47" s="633"/>
      <c r="F47" s="633"/>
      <c r="G47" s="633"/>
      <c r="H47" s="434"/>
      <c r="I47" s="432"/>
    </row>
    <row r="48" spans="1:9" ht="13">
      <c r="A48" s="638"/>
      <c r="B48" s="638"/>
      <c r="C48" s="387"/>
      <c r="D48" s="387"/>
      <c r="E48" s="387"/>
      <c r="F48" s="387"/>
      <c r="G48" s="640" t="s">
        <v>13</v>
      </c>
      <c r="H48" s="639"/>
    </row>
    <row r="49" spans="1:8" ht="12.75" customHeight="1">
      <c r="A49" s="638" t="s">
        <v>12</v>
      </c>
      <c r="B49" s="387"/>
      <c r="C49" s="590"/>
      <c r="D49" s="948" t="s">
        <v>13</v>
      </c>
      <c r="E49" s="948"/>
      <c r="F49" s="353"/>
      <c r="G49" s="641" t="s">
        <v>14</v>
      </c>
      <c r="H49" s="641"/>
    </row>
    <row r="50" spans="1:8" ht="12.75" customHeight="1">
      <c r="A50" s="638"/>
      <c r="B50" s="638"/>
      <c r="C50" s="943" t="s">
        <v>898</v>
      </c>
      <c r="D50" s="943"/>
      <c r="E50" s="943"/>
      <c r="F50" s="943"/>
      <c r="G50" s="641" t="s">
        <v>953</v>
      </c>
      <c r="H50" s="641"/>
    </row>
    <row r="51" spans="1:8" ht="13">
      <c r="A51" s="387"/>
      <c r="B51" s="387"/>
      <c r="C51" s="387"/>
      <c r="D51" s="387"/>
      <c r="E51" s="387"/>
      <c r="F51" s="387"/>
      <c r="G51" s="643" t="s">
        <v>84</v>
      </c>
      <c r="H51" s="642"/>
    </row>
    <row r="54" spans="1:8">
      <c r="D54" s="489"/>
    </row>
  </sheetData>
  <mergeCells count="5">
    <mergeCell ref="C3:F3"/>
    <mergeCell ref="D9:I9"/>
    <mergeCell ref="A5:I5"/>
    <mergeCell ref="D49:E49"/>
    <mergeCell ref="C50:F5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  <colBreaks count="1" manualBreakCount="1">
    <brk id="9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32"/>
  <sheetViews>
    <sheetView topLeftCell="A17" zoomScale="85" zoomScaleNormal="85" zoomScaleSheetLayoutView="81" workbookViewId="0">
      <selection activeCell="G26" sqref="G26"/>
    </sheetView>
  </sheetViews>
  <sheetFormatPr defaultColWidth="9.1796875" defaultRowHeight="12.5"/>
  <cols>
    <col min="1" max="1" width="4.453125" style="15" customWidth="1"/>
    <col min="2" max="2" width="37.453125" style="15" customWidth="1"/>
    <col min="3" max="3" width="12.453125" style="15" customWidth="1"/>
    <col min="4" max="5" width="15.1796875" style="15" customWidth="1"/>
    <col min="6" max="6" width="15.81640625" style="15" customWidth="1"/>
    <col min="7" max="7" width="12.54296875" style="15" customWidth="1"/>
    <col min="8" max="8" width="30.453125" style="15" customWidth="1"/>
    <col min="9" max="16384" width="9.1796875" style="15"/>
  </cols>
  <sheetData>
    <row r="1" spans="1:15" customFormat="1" ht="15.5">
      <c r="D1" s="31"/>
      <c r="E1" s="31"/>
      <c r="F1" s="31"/>
      <c r="G1" s="15"/>
      <c r="H1" s="36" t="s">
        <v>67</v>
      </c>
      <c r="I1" s="38"/>
    </row>
    <row r="2" spans="1:15" customFormat="1" ht="15.5">
      <c r="A2" s="960" t="s">
        <v>0</v>
      </c>
      <c r="B2" s="960"/>
      <c r="C2" s="960"/>
      <c r="D2" s="960"/>
      <c r="E2" s="960"/>
      <c r="F2" s="960"/>
      <c r="G2" s="960"/>
      <c r="H2" s="960"/>
      <c r="I2" s="40"/>
    </row>
    <row r="3" spans="1:15" customFormat="1" ht="20">
      <c r="A3" s="860" t="s">
        <v>743</v>
      </c>
      <c r="B3" s="860"/>
      <c r="C3" s="860"/>
      <c r="D3" s="860"/>
      <c r="E3" s="860"/>
      <c r="F3" s="860"/>
      <c r="G3" s="860"/>
      <c r="H3" s="860"/>
      <c r="I3" s="39"/>
    </row>
    <row r="4" spans="1:15" customFormat="1" ht="10.5" customHeight="1"/>
    <row r="5" spans="1:15" ht="19.5" customHeight="1">
      <c r="A5" s="861" t="s">
        <v>817</v>
      </c>
      <c r="B5" s="960"/>
      <c r="C5" s="960"/>
      <c r="D5" s="960"/>
      <c r="E5" s="960"/>
      <c r="F5" s="960"/>
      <c r="G5" s="960"/>
      <c r="H5" s="960"/>
    </row>
    <row r="7" spans="1:15" s="13" customFormat="1" ht="15.75" hidden="1" customHeight="1">
      <c r="A7" s="15"/>
      <c r="B7" s="15"/>
      <c r="C7" s="15"/>
      <c r="D7" s="15"/>
      <c r="E7" s="15"/>
      <c r="F7" s="15"/>
      <c r="G7" s="15"/>
      <c r="H7" s="15"/>
    </row>
    <row r="8" spans="1:15" s="13" customFormat="1" ht="15.5">
      <c r="A8" s="862" t="s">
        <v>899</v>
      </c>
      <c r="B8" s="862"/>
      <c r="C8" s="15"/>
      <c r="D8" s="15"/>
      <c r="E8" s="15"/>
      <c r="F8" s="15"/>
      <c r="G8" s="15"/>
      <c r="H8" s="29" t="s">
        <v>27</v>
      </c>
    </row>
    <row r="9" spans="1:15" s="13" customFormat="1" ht="15.5">
      <c r="A9" s="14"/>
      <c r="B9" s="15"/>
      <c r="C9" s="15"/>
      <c r="D9" s="95"/>
      <c r="E9" s="95"/>
      <c r="G9" s="947" t="s">
        <v>832</v>
      </c>
      <c r="H9" s="947"/>
      <c r="N9" s="116"/>
      <c r="O9" s="114"/>
    </row>
    <row r="10" spans="1:15" s="32" customFormat="1" ht="55.5" customHeight="1">
      <c r="A10" s="34"/>
      <c r="B10" s="5" t="s">
        <v>28</v>
      </c>
      <c r="C10" s="316" t="s">
        <v>861</v>
      </c>
      <c r="D10" s="316" t="s">
        <v>824</v>
      </c>
      <c r="E10" s="5" t="s">
        <v>221</v>
      </c>
      <c r="F10" s="5" t="s">
        <v>222</v>
      </c>
      <c r="G10" s="5" t="s">
        <v>73</v>
      </c>
      <c r="H10" s="316" t="s">
        <v>862</v>
      </c>
    </row>
    <row r="11" spans="1:15" s="32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15" ht="16.5" customHeight="1">
      <c r="A12" s="26" t="s">
        <v>29</v>
      </c>
      <c r="B12" s="26" t="s">
        <v>30</v>
      </c>
      <c r="C12" s="1026">
        <v>1074.5999999999999</v>
      </c>
      <c r="D12" s="1029">
        <v>118.955</v>
      </c>
      <c r="E12" s="828">
        <v>477.2</v>
      </c>
      <c r="F12" s="828" t="s">
        <v>7</v>
      </c>
      <c r="G12" s="1029">
        <v>420.68</v>
      </c>
      <c r="H12" s="1032">
        <f>D12+E12-G12</f>
        <v>175.47499999999997</v>
      </c>
    </row>
    <row r="13" spans="1:15" ht="20.25" customHeight="1">
      <c r="A13" s="18"/>
      <c r="B13" s="18" t="s">
        <v>31</v>
      </c>
      <c r="C13" s="1027"/>
      <c r="D13" s="1030"/>
      <c r="E13" s="828"/>
      <c r="F13" s="828"/>
      <c r="G13" s="1030"/>
      <c r="H13" s="1032"/>
    </row>
    <row r="14" spans="1:15" ht="17.25" customHeight="1">
      <c r="A14" s="18"/>
      <c r="B14" s="18" t="s">
        <v>186</v>
      </c>
      <c r="C14" s="1027"/>
      <c r="D14" s="1030"/>
      <c r="E14" s="828"/>
      <c r="F14" s="828"/>
      <c r="G14" s="1030"/>
      <c r="H14" s="1032"/>
    </row>
    <row r="15" spans="1:15" s="32" customFormat="1" ht="33.75" customHeight="1">
      <c r="A15" s="33"/>
      <c r="B15" s="33" t="s">
        <v>187</v>
      </c>
      <c r="C15" s="1028"/>
      <c r="D15" s="1031"/>
      <c r="E15" s="828"/>
      <c r="F15" s="828"/>
      <c r="G15" s="1031"/>
      <c r="H15" s="1032"/>
    </row>
    <row r="16" spans="1:15" s="32" customFormat="1" ht="13">
      <c r="A16" s="33"/>
      <c r="B16" s="34" t="s">
        <v>32</v>
      </c>
      <c r="C16" s="672">
        <f>C12</f>
        <v>1074.5999999999999</v>
      </c>
      <c r="D16" s="100">
        <f t="shared" ref="D16:H16" si="0">D12</f>
        <v>118.955</v>
      </c>
      <c r="E16" s="100">
        <f t="shared" si="0"/>
        <v>477.2</v>
      </c>
      <c r="F16" s="100" t="str">
        <f t="shared" si="0"/>
        <v>-</v>
      </c>
      <c r="G16" s="100">
        <f t="shared" si="0"/>
        <v>420.68</v>
      </c>
      <c r="H16" s="672">
        <f t="shared" si="0"/>
        <v>175.47499999999997</v>
      </c>
    </row>
    <row r="17" spans="1:8" s="32" customFormat="1" ht="40.5" customHeight="1">
      <c r="A17" s="34" t="s">
        <v>33</v>
      </c>
      <c r="B17" s="34" t="s">
        <v>220</v>
      </c>
      <c r="C17" s="949">
        <v>433.35</v>
      </c>
      <c r="D17" s="949">
        <v>116.02500000000001</v>
      </c>
      <c r="E17" s="1025">
        <v>192.44</v>
      </c>
      <c r="F17" s="1025" t="s">
        <v>7</v>
      </c>
      <c r="G17" s="949">
        <v>227.53</v>
      </c>
      <c r="H17" s="1024">
        <f>D17+E17-G17</f>
        <v>80.935000000000031</v>
      </c>
    </row>
    <row r="18" spans="1:8" ht="28.5" customHeight="1">
      <c r="A18" s="18"/>
      <c r="B18" s="140" t="s">
        <v>189</v>
      </c>
      <c r="C18" s="1022"/>
      <c r="D18" s="1022"/>
      <c r="E18" s="1025"/>
      <c r="F18" s="1025"/>
      <c r="G18" s="1022"/>
      <c r="H18" s="1024"/>
    </row>
    <row r="19" spans="1:8" ht="19.5" customHeight="1">
      <c r="A19" s="18"/>
      <c r="B19" s="33" t="s">
        <v>34</v>
      </c>
      <c r="C19" s="1022"/>
      <c r="D19" s="1022"/>
      <c r="E19" s="1025"/>
      <c r="F19" s="1025"/>
      <c r="G19" s="1022"/>
      <c r="H19" s="1024"/>
    </row>
    <row r="20" spans="1:8" ht="21.75" customHeight="1">
      <c r="A20" s="18"/>
      <c r="B20" s="33" t="s">
        <v>190</v>
      </c>
      <c r="C20" s="1022"/>
      <c r="D20" s="1022"/>
      <c r="E20" s="1025"/>
      <c r="F20" s="1025"/>
      <c r="G20" s="1022"/>
      <c r="H20" s="1024"/>
    </row>
    <row r="21" spans="1:8" s="32" customFormat="1" ht="27.75" customHeight="1">
      <c r="A21" s="33"/>
      <c r="B21" s="33" t="s">
        <v>35</v>
      </c>
      <c r="C21" s="1022"/>
      <c r="D21" s="1022"/>
      <c r="E21" s="1025"/>
      <c r="F21" s="1025"/>
      <c r="G21" s="1022"/>
      <c r="H21" s="1024"/>
    </row>
    <row r="22" spans="1:8" s="32" customFormat="1" ht="19.5" customHeight="1">
      <c r="A22" s="33"/>
      <c r="B22" s="33" t="s">
        <v>188</v>
      </c>
      <c r="C22" s="1022"/>
      <c r="D22" s="1022"/>
      <c r="E22" s="1025"/>
      <c r="F22" s="1025"/>
      <c r="G22" s="1022"/>
      <c r="H22" s="1024"/>
    </row>
    <row r="23" spans="1:8" s="32" customFormat="1" ht="27.75" customHeight="1">
      <c r="A23" s="33"/>
      <c r="B23" s="33" t="s">
        <v>191</v>
      </c>
      <c r="C23" s="1022"/>
      <c r="D23" s="1022"/>
      <c r="E23" s="1025"/>
      <c r="F23" s="1025"/>
      <c r="G23" s="1022"/>
      <c r="H23" s="1024"/>
    </row>
    <row r="24" spans="1:8" s="32" customFormat="1" ht="18.75" customHeight="1">
      <c r="A24" s="34"/>
      <c r="B24" s="33" t="s">
        <v>192</v>
      </c>
      <c r="C24" s="1023"/>
      <c r="D24" s="1023"/>
      <c r="E24" s="1025"/>
      <c r="F24" s="1025"/>
      <c r="G24" s="1023"/>
      <c r="H24" s="1024"/>
    </row>
    <row r="25" spans="1:8" s="32" customFormat="1" ht="19.5" customHeight="1">
      <c r="A25" s="34"/>
      <c r="B25" s="34" t="s">
        <v>32</v>
      </c>
      <c r="C25" s="100">
        <f>C17</f>
        <v>433.35</v>
      </c>
      <c r="D25" s="100">
        <f t="shared" ref="D25:H25" si="1">D17</f>
        <v>116.02500000000001</v>
      </c>
      <c r="E25" s="100">
        <f t="shared" si="1"/>
        <v>192.44</v>
      </c>
      <c r="F25" s="100" t="str">
        <f t="shared" si="1"/>
        <v>-</v>
      </c>
      <c r="G25" s="100">
        <f t="shared" si="1"/>
        <v>227.53</v>
      </c>
      <c r="H25" s="672">
        <f t="shared" si="1"/>
        <v>80.935000000000031</v>
      </c>
    </row>
    <row r="26" spans="1:8" ht="13">
      <c r="A26" s="18"/>
      <c r="B26" s="26" t="s">
        <v>36</v>
      </c>
      <c r="C26" s="100">
        <f>C16+C25</f>
        <v>1507.9499999999998</v>
      </c>
      <c r="D26" s="100">
        <f t="shared" ref="D26:H26" si="2">D16+D25</f>
        <v>234.98000000000002</v>
      </c>
      <c r="E26" s="100">
        <f t="shared" si="2"/>
        <v>669.64</v>
      </c>
      <c r="F26" s="100" t="s">
        <v>7</v>
      </c>
      <c r="G26" s="100">
        <f t="shared" ref="G26" si="3">G16+G25</f>
        <v>648.21</v>
      </c>
      <c r="H26" s="100">
        <f t="shared" si="2"/>
        <v>256.40999999999997</v>
      </c>
    </row>
    <row r="27" spans="1:8" s="32" customFormat="1" ht="15.75" customHeight="1">
      <c r="F27" s="671"/>
    </row>
    <row r="28" spans="1:8" s="32" customFormat="1" ht="15.75" customHeight="1">
      <c r="G28" s="32">
        <f>G26/C26</f>
        <v>0.42986173281607487</v>
      </c>
    </row>
    <row r="29" spans="1:8" s="405" customFormat="1" ht="13.4" customHeight="1">
      <c r="A29" s="286"/>
      <c r="B29" s="286"/>
      <c r="C29"/>
      <c r="D29"/>
      <c r="E29"/>
      <c r="F29"/>
      <c r="G29" s="1021" t="s">
        <v>13</v>
      </c>
      <c r="H29" s="1021"/>
    </row>
    <row r="30" spans="1:8" s="405" customFormat="1" ht="14.15" customHeight="1">
      <c r="A30" s="286" t="s">
        <v>12</v>
      </c>
      <c r="B30"/>
      <c r="C30" s="399"/>
      <c r="D30" s="826" t="s">
        <v>13</v>
      </c>
      <c r="E30" s="826"/>
      <c r="F30" s="14"/>
      <c r="G30" s="485" t="s">
        <v>14</v>
      </c>
      <c r="H30" s="485"/>
    </row>
    <row r="31" spans="1:8" s="405" customFormat="1" ht="12.65" customHeight="1">
      <c r="A31" s="286"/>
      <c r="B31" s="286"/>
      <c r="C31" s="827" t="s">
        <v>898</v>
      </c>
      <c r="D31" s="827"/>
      <c r="E31" s="827"/>
      <c r="F31" s="827"/>
      <c r="G31" s="485" t="s">
        <v>953</v>
      </c>
      <c r="H31" s="485"/>
    </row>
    <row r="32" spans="1:8" s="405" customFormat="1" ht="13">
      <c r="A32"/>
      <c r="B32"/>
      <c r="C32"/>
      <c r="D32"/>
      <c r="E32"/>
      <c r="F32"/>
      <c r="G32" s="287" t="s">
        <v>84</v>
      </c>
      <c r="H32" s="406"/>
    </row>
  </sheetData>
  <mergeCells count="20"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G9:H9"/>
    <mergeCell ref="G12:G15"/>
    <mergeCell ref="G29:H29"/>
    <mergeCell ref="C17:C24"/>
    <mergeCell ref="H17:H24"/>
    <mergeCell ref="D30:E30"/>
    <mergeCell ref="C31:F31"/>
    <mergeCell ref="D17:D24"/>
    <mergeCell ref="E17:E24"/>
    <mergeCell ref="F17:F24"/>
    <mergeCell ref="G17:G24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13"/>
  <sheetViews>
    <sheetView zoomScaleSheetLayoutView="90" workbookViewId="0">
      <selection activeCell="C76" sqref="C76"/>
    </sheetView>
  </sheetViews>
  <sheetFormatPr defaultRowHeight="12.5"/>
  <sheetData>
    <row r="2" spans="2:8" ht="13">
      <c r="B2" s="14"/>
    </row>
    <row r="4" spans="2:8" ht="12.75" customHeight="1">
      <c r="B4" s="825"/>
      <c r="C4" s="825"/>
      <c r="D4" s="825"/>
      <c r="E4" s="825"/>
      <c r="F4" s="825"/>
      <c r="G4" s="825"/>
      <c r="H4" s="825"/>
    </row>
    <row r="5" spans="2:8" ht="12.75" customHeight="1">
      <c r="B5" s="825"/>
      <c r="C5" s="825"/>
      <c r="D5" s="825"/>
      <c r="E5" s="825"/>
      <c r="F5" s="825"/>
      <c r="G5" s="825"/>
      <c r="H5" s="825"/>
    </row>
    <row r="6" spans="2:8" ht="12.75" customHeight="1">
      <c r="B6" s="825"/>
      <c r="C6" s="825"/>
      <c r="D6" s="825"/>
      <c r="E6" s="825"/>
      <c r="F6" s="825"/>
      <c r="G6" s="825"/>
      <c r="H6" s="825"/>
    </row>
    <row r="7" spans="2:8" ht="12.75" customHeight="1">
      <c r="B7" s="825"/>
      <c r="C7" s="825"/>
      <c r="D7" s="825"/>
      <c r="E7" s="825"/>
      <c r="F7" s="825"/>
      <c r="G7" s="825"/>
      <c r="H7" s="825"/>
    </row>
    <row r="8" spans="2:8" ht="12.75" customHeight="1">
      <c r="B8" s="825"/>
      <c r="C8" s="825"/>
      <c r="D8" s="825"/>
      <c r="E8" s="825"/>
      <c r="F8" s="825"/>
      <c r="G8" s="825"/>
      <c r="H8" s="825"/>
    </row>
    <row r="9" spans="2:8" ht="12.75" customHeight="1">
      <c r="B9" s="825"/>
      <c r="C9" s="825"/>
      <c r="D9" s="825"/>
      <c r="E9" s="825"/>
      <c r="F9" s="825"/>
      <c r="G9" s="825"/>
      <c r="H9" s="825"/>
    </row>
    <row r="10" spans="2:8" ht="12.75" customHeight="1">
      <c r="B10" s="825"/>
      <c r="C10" s="825"/>
      <c r="D10" s="825"/>
      <c r="E10" s="825"/>
      <c r="F10" s="825"/>
      <c r="G10" s="825"/>
      <c r="H10" s="825"/>
    </row>
    <row r="11" spans="2:8" ht="12.75" customHeight="1">
      <c r="B11" s="825"/>
      <c r="C11" s="825"/>
      <c r="D11" s="825"/>
      <c r="E11" s="825"/>
      <c r="F11" s="825"/>
      <c r="G11" s="825"/>
      <c r="H11" s="825"/>
    </row>
    <row r="12" spans="2:8" ht="12.75" customHeight="1">
      <c r="B12" s="825"/>
      <c r="C12" s="825"/>
      <c r="D12" s="825"/>
      <c r="E12" s="825"/>
      <c r="F12" s="825"/>
      <c r="G12" s="825"/>
      <c r="H12" s="825"/>
    </row>
    <row r="13" spans="2:8" ht="12.75" customHeight="1">
      <c r="B13" s="825"/>
      <c r="C13" s="825"/>
      <c r="D13" s="825"/>
      <c r="E13" s="825"/>
      <c r="F13" s="825"/>
      <c r="G13" s="825"/>
      <c r="H13" s="825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R53"/>
  <sheetViews>
    <sheetView topLeftCell="A28" zoomScale="85" zoomScaleNormal="85" zoomScaleSheetLayoutView="85" workbookViewId="0">
      <selection activeCell="K39" sqref="K39"/>
    </sheetView>
  </sheetViews>
  <sheetFormatPr defaultColWidth="9.1796875" defaultRowHeight="12.5"/>
  <cols>
    <col min="1" max="1" width="9.1796875" style="355"/>
    <col min="2" max="2" width="19.453125" style="355" customWidth="1"/>
    <col min="3" max="3" width="28.453125" style="355" customWidth="1"/>
    <col min="4" max="4" width="27.54296875" style="355" customWidth="1"/>
    <col min="5" max="5" width="30.453125" style="355" customWidth="1"/>
    <col min="6" max="16384" width="9.1796875" style="355"/>
  </cols>
  <sheetData>
    <row r="1" spans="1:18" s="387" customFormat="1" ht="15.5">
      <c r="E1" s="793" t="s">
        <v>506</v>
      </c>
      <c r="F1" s="622"/>
    </row>
    <row r="2" spans="1:18" s="387" customFormat="1" ht="15.5">
      <c r="D2" s="623" t="s">
        <v>0</v>
      </c>
      <c r="E2" s="623"/>
      <c r="F2" s="623"/>
    </row>
    <row r="3" spans="1:18" s="387" customFormat="1" ht="20">
      <c r="B3" s="644"/>
      <c r="C3" s="991" t="s">
        <v>743</v>
      </c>
      <c r="D3" s="991"/>
      <c r="E3" s="991"/>
      <c r="F3" s="624"/>
    </row>
    <row r="4" spans="1:18" s="387" customFormat="1" ht="10.5" customHeight="1"/>
    <row r="5" spans="1:18" ht="30.75" customHeight="1">
      <c r="A5" s="1020" t="s">
        <v>818</v>
      </c>
      <c r="B5" s="1020"/>
      <c r="C5" s="1020"/>
      <c r="D5" s="1020"/>
      <c r="E5" s="1020"/>
    </row>
    <row r="7" spans="1:18" ht="0.75" customHeight="1"/>
    <row r="8" spans="1:18" ht="13">
      <c r="A8" s="353" t="s">
        <v>899</v>
      </c>
    </row>
    <row r="9" spans="1:18" ht="13">
      <c r="D9" s="1036" t="s">
        <v>832</v>
      </c>
      <c r="E9" s="1036"/>
      <c r="Q9" s="371"/>
      <c r="R9" s="432"/>
    </row>
    <row r="10" spans="1:18" ht="15.5">
      <c r="A10" s="1006" t="s">
        <v>2</v>
      </c>
      <c r="B10" s="1006" t="s">
        <v>3</v>
      </c>
      <c r="C10" s="1033" t="s">
        <v>502</v>
      </c>
      <c r="D10" s="1034"/>
      <c r="E10" s="1035"/>
      <c r="Q10" s="432"/>
      <c r="R10" s="432"/>
    </row>
    <row r="11" spans="1:18" ht="56.25" customHeight="1">
      <c r="A11" s="1006"/>
      <c r="B11" s="1006"/>
      <c r="C11" s="788" t="s">
        <v>504</v>
      </c>
      <c r="D11" s="788" t="s">
        <v>505</v>
      </c>
      <c r="E11" s="788" t="s">
        <v>503</v>
      </c>
    </row>
    <row r="12" spans="1:18" s="394" customFormat="1" ht="13">
      <c r="A12" s="646">
        <v>1</v>
      </c>
      <c r="B12" s="431">
        <v>2</v>
      </c>
      <c r="C12" s="646">
        <v>3</v>
      </c>
      <c r="D12" s="431">
        <v>4</v>
      </c>
      <c r="E12" s="646">
        <v>5</v>
      </c>
    </row>
    <row r="13" spans="1:18" s="394" customFormat="1" ht="15.75" customHeight="1">
      <c r="A13" s="349" t="s">
        <v>257</v>
      </c>
      <c r="B13" s="350" t="s">
        <v>901</v>
      </c>
      <c r="C13" s="392">
        <v>3</v>
      </c>
      <c r="D13" s="348">
        <v>5</v>
      </c>
      <c r="E13" s="392">
        <v>900</v>
      </c>
    </row>
    <row r="14" spans="1:18" s="394" customFormat="1" ht="15.75" customHeight="1">
      <c r="A14" s="349" t="s">
        <v>258</v>
      </c>
      <c r="B14" s="350" t="s">
        <v>902</v>
      </c>
      <c r="C14" s="392">
        <v>1</v>
      </c>
      <c r="D14" s="348">
        <v>6</v>
      </c>
      <c r="E14" s="392">
        <v>1127</v>
      </c>
    </row>
    <row r="15" spans="1:18" s="394" customFormat="1" ht="15.75" customHeight="1">
      <c r="A15" s="349" t="s">
        <v>259</v>
      </c>
      <c r="B15" s="350" t="s">
        <v>903</v>
      </c>
      <c r="C15" s="392">
        <v>1</v>
      </c>
      <c r="D15" s="348">
        <v>9</v>
      </c>
      <c r="E15" s="392">
        <v>921</v>
      </c>
    </row>
    <row r="16" spans="1:18" s="394" customFormat="1" ht="15.75" customHeight="1">
      <c r="A16" s="349" t="s">
        <v>260</v>
      </c>
      <c r="B16" s="350" t="s">
        <v>904</v>
      </c>
      <c r="C16" s="392">
        <v>1</v>
      </c>
      <c r="D16" s="348">
        <v>1</v>
      </c>
      <c r="E16" s="392">
        <v>2489</v>
      </c>
    </row>
    <row r="17" spans="1:5" s="394" customFormat="1" ht="15.75" customHeight="1">
      <c r="A17" s="349" t="s">
        <v>261</v>
      </c>
      <c r="B17" s="350" t="s">
        <v>905</v>
      </c>
      <c r="C17" s="392">
        <v>0</v>
      </c>
      <c r="D17" s="348">
        <v>11</v>
      </c>
      <c r="E17" s="392">
        <v>15</v>
      </c>
    </row>
    <row r="18" spans="1:5" s="394" customFormat="1" ht="15.75" customHeight="1">
      <c r="A18" s="349" t="s">
        <v>262</v>
      </c>
      <c r="B18" s="350" t="s">
        <v>906</v>
      </c>
      <c r="C18" s="392">
        <v>1</v>
      </c>
      <c r="D18" s="348">
        <v>8</v>
      </c>
      <c r="E18" s="392">
        <v>1396</v>
      </c>
    </row>
    <row r="19" spans="1:5" s="394" customFormat="1" ht="15.75" customHeight="1">
      <c r="A19" s="349" t="s">
        <v>263</v>
      </c>
      <c r="B19" s="350" t="s">
        <v>907</v>
      </c>
      <c r="C19" s="392">
        <v>1</v>
      </c>
      <c r="D19" s="348">
        <v>12</v>
      </c>
      <c r="E19" s="392">
        <v>1225</v>
      </c>
    </row>
    <row r="20" spans="1:5" s="394" customFormat="1" ht="15.75" customHeight="1">
      <c r="A20" s="349" t="s">
        <v>264</v>
      </c>
      <c r="B20" s="350" t="s">
        <v>908</v>
      </c>
      <c r="C20" s="392">
        <v>1</v>
      </c>
      <c r="D20" s="348">
        <v>3</v>
      </c>
      <c r="E20" s="392">
        <v>1100</v>
      </c>
    </row>
    <row r="21" spans="1:5" s="394" customFormat="1" ht="15.75" customHeight="1">
      <c r="A21" s="349" t="s">
        <v>283</v>
      </c>
      <c r="B21" s="350" t="s">
        <v>909</v>
      </c>
      <c r="C21" s="392">
        <v>1</v>
      </c>
      <c r="D21" s="348">
        <v>17</v>
      </c>
      <c r="E21" s="392">
        <v>3584</v>
      </c>
    </row>
    <row r="22" spans="1:5" s="394" customFormat="1" ht="15.75" customHeight="1">
      <c r="A22" s="349" t="s">
        <v>284</v>
      </c>
      <c r="B22" s="350" t="s">
        <v>910</v>
      </c>
      <c r="C22" s="392">
        <v>0</v>
      </c>
      <c r="D22" s="348">
        <v>1</v>
      </c>
      <c r="E22" s="392">
        <v>602</v>
      </c>
    </row>
    <row r="23" spans="1:5" s="394" customFormat="1" ht="15.75" customHeight="1">
      <c r="A23" s="349" t="s">
        <v>285</v>
      </c>
      <c r="B23" s="350" t="s">
        <v>911</v>
      </c>
      <c r="C23" s="392">
        <v>1</v>
      </c>
      <c r="D23" s="348">
        <v>9</v>
      </c>
      <c r="E23" s="392">
        <v>1015</v>
      </c>
    </row>
    <row r="24" spans="1:5" s="394" customFormat="1" ht="15.75" customHeight="1">
      <c r="A24" s="349" t="s">
        <v>313</v>
      </c>
      <c r="B24" s="350" t="s">
        <v>912</v>
      </c>
      <c r="C24" s="392">
        <v>9</v>
      </c>
      <c r="D24" s="348">
        <v>1</v>
      </c>
      <c r="E24" s="392">
        <v>1627</v>
      </c>
    </row>
    <row r="25" spans="1:5" s="394" customFormat="1" ht="15.75" customHeight="1">
      <c r="A25" s="349" t="s">
        <v>314</v>
      </c>
      <c r="B25" s="350" t="s">
        <v>913</v>
      </c>
      <c r="C25" s="392">
        <v>0</v>
      </c>
      <c r="D25" s="348">
        <v>1</v>
      </c>
      <c r="E25" s="392">
        <v>708</v>
      </c>
    </row>
    <row r="26" spans="1:5" s="394" customFormat="1" ht="15.75" customHeight="1">
      <c r="A26" s="349" t="s">
        <v>315</v>
      </c>
      <c r="B26" s="350" t="s">
        <v>914</v>
      </c>
      <c r="C26" s="392">
        <v>1</v>
      </c>
      <c r="D26" s="348">
        <v>3</v>
      </c>
      <c r="E26" s="392">
        <v>742</v>
      </c>
    </row>
    <row r="27" spans="1:5" s="394" customFormat="1" ht="15.75" customHeight="1">
      <c r="A27" s="349" t="s">
        <v>316</v>
      </c>
      <c r="B27" s="350" t="s">
        <v>915</v>
      </c>
      <c r="C27" s="392">
        <v>1</v>
      </c>
      <c r="D27" s="348">
        <v>9</v>
      </c>
      <c r="E27" s="392">
        <v>611</v>
      </c>
    </row>
    <row r="28" spans="1:5" s="394" customFormat="1" ht="15.75" customHeight="1">
      <c r="A28" s="349" t="s">
        <v>916</v>
      </c>
      <c r="B28" s="350" t="s">
        <v>917</v>
      </c>
      <c r="C28" s="392">
        <v>0</v>
      </c>
      <c r="D28" s="348">
        <v>7</v>
      </c>
      <c r="E28" s="392">
        <v>2587</v>
      </c>
    </row>
    <row r="29" spans="1:5" s="394" customFormat="1" ht="15.75" customHeight="1">
      <c r="A29" s="349" t="s">
        <v>918</v>
      </c>
      <c r="B29" s="350" t="s">
        <v>919</v>
      </c>
      <c r="C29" s="392">
        <v>0</v>
      </c>
      <c r="D29" s="348">
        <v>0</v>
      </c>
      <c r="E29" s="392">
        <v>1392</v>
      </c>
    </row>
    <row r="30" spans="1:5" s="394" customFormat="1" ht="15.75" customHeight="1">
      <c r="A30" s="349" t="s">
        <v>920</v>
      </c>
      <c r="B30" s="350" t="s">
        <v>921</v>
      </c>
      <c r="C30" s="392">
        <v>2</v>
      </c>
      <c r="D30" s="348">
        <v>6</v>
      </c>
      <c r="E30" s="392">
        <v>942</v>
      </c>
    </row>
    <row r="31" spans="1:5" ht="15.75" customHeight="1">
      <c r="A31" s="349" t="s">
        <v>922</v>
      </c>
      <c r="B31" s="350" t="s">
        <v>923</v>
      </c>
      <c r="C31" s="352">
        <v>1</v>
      </c>
      <c r="D31" s="352">
        <v>8</v>
      </c>
      <c r="E31" s="352">
        <v>87</v>
      </c>
    </row>
    <row r="32" spans="1:5" ht="15.75" customHeight="1">
      <c r="A32" s="349" t="s">
        <v>924</v>
      </c>
      <c r="B32" s="350" t="s">
        <v>925</v>
      </c>
      <c r="C32" s="352">
        <v>1</v>
      </c>
      <c r="D32" s="352">
        <v>3</v>
      </c>
      <c r="E32" s="352">
        <v>2611</v>
      </c>
    </row>
    <row r="33" spans="1:5" ht="15.75" customHeight="1">
      <c r="A33" s="349" t="s">
        <v>926</v>
      </c>
      <c r="B33" s="350" t="s">
        <v>927</v>
      </c>
      <c r="C33" s="352">
        <v>0</v>
      </c>
      <c r="D33" s="352">
        <v>8</v>
      </c>
      <c r="E33" s="352">
        <v>760</v>
      </c>
    </row>
    <row r="34" spans="1:5" ht="15.75" customHeight="1">
      <c r="A34" s="349" t="s">
        <v>928</v>
      </c>
      <c r="B34" s="350" t="s">
        <v>929</v>
      </c>
      <c r="C34" s="352">
        <v>1</v>
      </c>
      <c r="D34" s="352">
        <v>9</v>
      </c>
      <c r="E34" s="352">
        <v>2177</v>
      </c>
    </row>
    <row r="35" spans="1:5" ht="15.75" customHeight="1">
      <c r="A35" s="349" t="s">
        <v>930</v>
      </c>
      <c r="B35" s="350" t="s">
        <v>931</v>
      </c>
      <c r="C35" s="792">
        <v>1</v>
      </c>
      <c r="D35" s="352">
        <v>9</v>
      </c>
      <c r="E35" s="352">
        <v>1000</v>
      </c>
    </row>
    <row r="36" spans="1:5" ht="15.75" customHeight="1">
      <c r="A36" s="349" t="s">
        <v>932</v>
      </c>
      <c r="B36" s="350" t="s">
        <v>933</v>
      </c>
      <c r="C36" s="352">
        <v>2</v>
      </c>
      <c r="D36" s="352">
        <v>8</v>
      </c>
      <c r="E36" s="352">
        <v>2426</v>
      </c>
    </row>
    <row r="37" spans="1:5" ht="15.75" customHeight="1">
      <c r="A37" s="349" t="s">
        <v>934</v>
      </c>
      <c r="B37" s="350" t="s">
        <v>935</v>
      </c>
      <c r="C37" s="352">
        <v>2</v>
      </c>
      <c r="D37" s="352">
        <v>9</v>
      </c>
      <c r="E37" s="352">
        <v>550</v>
      </c>
    </row>
    <row r="38" spans="1:5" ht="15.75" customHeight="1">
      <c r="A38" s="349" t="s">
        <v>936</v>
      </c>
      <c r="B38" s="350" t="s">
        <v>937</v>
      </c>
      <c r="C38" s="352">
        <v>2</v>
      </c>
      <c r="D38" s="352">
        <v>9</v>
      </c>
      <c r="E38" s="352">
        <v>1055</v>
      </c>
    </row>
    <row r="39" spans="1:5" ht="15.75" customHeight="1">
      <c r="A39" s="349" t="s">
        <v>938</v>
      </c>
      <c r="B39" s="350" t="s">
        <v>939</v>
      </c>
      <c r="C39" s="352">
        <v>1</v>
      </c>
      <c r="D39" s="352">
        <v>9</v>
      </c>
      <c r="E39" s="352">
        <v>85</v>
      </c>
    </row>
    <row r="40" spans="1:5" ht="15.75" customHeight="1">
      <c r="A40" s="349" t="s">
        <v>940</v>
      </c>
      <c r="B40" s="356" t="s">
        <v>941</v>
      </c>
      <c r="C40" s="352">
        <v>2</v>
      </c>
      <c r="D40" s="352">
        <v>3</v>
      </c>
      <c r="E40" s="352">
        <v>324</v>
      </c>
    </row>
    <row r="41" spans="1:5" ht="15.75" customHeight="1">
      <c r="A41" s="349" t="s">
        <v>942</v>
      </c>
      <c r="B41" s="356" t="s">
        <v>943</v>
      </c>
      <c r="C41" s="352">
        <v>0</v>
      </c>
      <c r="D41" s="352">
        <v>8</v>
      </c>
      <c r="E41" s="352">
        <v>1224</v>
      </c>
    </row>
    <row r="42" spans="1:5" ht="15.75" customHeight="1">
      <c r="A42" s="349" t="s">
        <v>944</v>
      </c>
      <c r="B42" s="356" t="s">
        <v>945</v>
      </c>
      <c r="C42" s="352">
        <v>1</v>
      </c>
      <c r="D42" s="352">
        <v>3</v>
      </c>
      <c r="E42" s="352">
        <v>87</v>
      </c>
    </row>
    <row r="43" spans="1:5" ht="15.75" customHeight="1">
      <c r="A43" s="349" t="s">
        <v>946</v>
      </c>
      <c r="B43" s="356" t="s">
        <v>947</v>
      </c>
      <c r="C43" s="352">
        <v>4</v>
      </c>
      <c r="D43" s="352">
        <v>4</v>
      </c>
      <c r="E43" s="352">
        <v>278</v>
      </c>
    </row>
    <row r="44" spans="1:5" ht="15.75" customHeight="1">
      <c r="A44" s="349" t="s">
        <v>948</v>
      </c>
      <c r="B44" s="356" t="s">
        <v>949</v>
      </c>
      <c r="C44" s="352">
        <v>0</v>
      </c>
      <c r="D44" s="352">
        <v>5</v>
      </c>
      <c r="E44" s="352">
        <v>572</v>
      </c>
    </row>
    <row r="45" spans="1:5" ht="15.75" customHeight="1">
      <c r="A45" s="349" t="s">
        <v>950</v>
      </c>
      <c r="B45" s="356" t="s">
        <v>951</v>
      </c>
      <c r="C45" s="352">
        <v>0</v>
      </c>
      <c r="D45" s="352">
        <v>0</v>
      </c>
      <c r="E45" s="352">
        <v>774</v>
      </c>
    </row>
    <row r="46" spans="1:5" ht="13">
      <c r="A46" s="242" t="s">
        <v>18</v>
      </c>
      <c r="B46" s="371"/>
      <c r="C46" s="352">
        <f>SUM(C13:C45)</f>
        <v>42</v>
      </c>
      <c r="D46" s="352">
        <f t="shared" ref="D46:E46" si="0">SUM(D13:D45)</f>
        <v>204</v>
      </c>
      <c r="E46" s="352">
        <f t="shared" si="0"/>
        <v>36993</v>
      </c>
    </row>
    <row r="47" spans="1:5" ht="13">
      <c r="E47" s="434"/>
    </row>
    <row r="48" spans="1:5" ht="13">
      <c r="E48" s="633"/>
    </row>
    <row r="49" spans="1:5" ht="13">
      <c r="E49" s="633"/>
    </row>
    <row r="50" spans="1:5" s="353" customFormat="1" ht="12.75" customHeight="1">
      <c r="A50" s="480"/>
      <c r="B50" s="480"/>
      <c r="E50" s="787" t="s">
        <v>13</v>
      </c>
    </row>
    <row r="51" spans="1:5" s="353" customFormat="1" ht="12.75" customHeight="1">
      <c r="A51" s="480" t="s">
        <v>12</v>
      </c>
      <c r="C51" s="797" t="s">
        <v>952</v>
      </c>
      <c r="E51" s="794" t="s">
        <v>14</v>
      </c>
    </row>
    <row r="52" spans="1:5" s="353" customFormat="1" ht="13">
      <c r="A52" s="480"/>
      <c r="B52" s="480"/>
      <c r="C52" s="503" t="s">
        <v>898</v>
      </c>
      <c r="D52" s="503"/>
      <c r="E52" s="794" t="s">
        <v>953</v>
      </c>
    </row>
    <row r="53" spans="1:5" s="353" customFormat="1" ht="13">
      <c r="E53" s="789" t="s">
        <v>84</v>
      </c>
    </row>
  </sheetData>
  <mergeCells count="6">
    <mergeCell ref="C3:E3"/>
    <mergeCell ref="A5:E5"/>
    <mergeCell ref="C10:E10"/>
    <mergeCell ref="D9:E9"/>
    <mergeCell ref="B10:B11"/>
    <mergeCell ref="A10:A11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  <colBreaks count="1" manualBreakCount="1">
    <brk id="5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51"/>
  <sheetViews>
    <sheetView topLeftCell="A25" zoomScale="85" zoomScaleNormal="85" zoomScaleSheetLayoutView="110" workbookViewId="0">
      <selection activeCell="M10" sqref="M10"/>
    </sheetView>
  </sheetViews>
  <sheetFormatPr defaultRowHeight="12.5"/>
  <cols>
    <col min="1" max="1" width="8.453125" customWidth="1"/>
    <col min="2" max="2" width="11.81640625" bestFit="1" customWidth="1"/>
    <col min="3" max="3" width="14.453125" customWidth="1"/>
    <col min="4" max="4" width="13.54296875" customWidth="1"/>
    <col min="5" max="6" width="12.81640625" customWidth="1"/>
    <col min="7" max="8" width="15.453125" customWidth="1"/>
    <col min="9" max="9" width="13.453125" customWidth="1"/>
  </cols>
  <sheetData>
    <row r="1" spans="1:10" ht="15.5">
      <c r="H1" s="1037" t="s">
        <v>666</v>
      </c>
      <c r="I1" s="1037"/>
    </row>
    <row r="2" spans="1:10" ht="15.5">
      <c r="C2" s="944" t="s">
        <v>0</v>
      </c>
      <c r="D2" s="944"/>
      <c r="E2" s="944"/>
      <c r="F2" s="944"/>
      <c r="G2" s="944"/>
      <c r="H2" s="241"/>
      <c r="I2" s="220"/>
      <c r="J2" s="220"/>
    </row>
    <row r="3" spans="1:10" ht="20.5">
      <c r="B3" s="945" t="s">
        <v>743</v>
      </c>
      <c r="C3" s="945"/>
      <c r="D3" s="945"/>
      <c r="E3" s="945"/>
      <c r="F3" s="945"/>
      <c r="G3" s="945"/>
      <c r="H3" s="221"/>
      <c r="I3" s="221"/>
      <c r="J3" s="221"/>
    </row>
    <row r="4" spans="1:10" ht="20.5">
      <c r="C4" s="189"/>
      <c r="D4" s="189"/>
      <c r="E4" s="189"/>
      <c r="F4" s="189"/>
      <c r="G4" s="189"/>
      <c r="H4" s="189"/>
      <c r="I4" s="221"/>
      <c r="J4" s="221"/>
    </row>
    <row r="5" spans="1:10" ht="20.25" customHeight="1">
      <c r="C5" s="1038" t="s">
        <v>819</v>
      </c>
      <c r="D5" s="1038"/>
      <c r="E5" s="1038"/>
      <c r="F5" s="1038"/>
      <c r="G5" s="1038"/>
      <c r="H5" s="1038"/>
    </row>
    <row r="6" spans="1:10" ht="20.25" customHeight="1">
      <c r="A6" t="s">
        <v>899</v>
      </c>
      <c r="C6" s="223"/>
      <c r="D6" s="223"/>
      <c r="E6" s="223"/>
      <c r="F6" s="223"/>
      <c r="G6" s="947" t="s">
        <v>832</v>
      </c>
      <c r="H6" s="947"/>
      <c r="I6" s="947"/>
    </row>
    <row r="7" spans="1:10" ht="15" customHeight="1">
      <c r="A7" s="1039" t="s">
        <v>74</v>
      </c>
      <c r="B7" s="1039" t="s">
        <v>37</v>
      </c>
      <c r="C7" s="1039" t="s">
        <v>407</v>
      </c>
      <c r="D7" s="1039" t="s">
        <v>388</v>
      </c>
      <c r="E7" s="1039" t="s">
        <v>387</v>
      </c>
      <c r="F7" s="1039"/>
      <c r="G7" s="1039"/>
      <c r="H7" s="1039" t="s">
        <v>729</v>
      </c>
      <c r="I7" s="1040" t="s">
        <v>411</v>
      </c>
    </row>
    <row r="8" spans="1:10" ht="12.75" customHeight="1">
      <c r="A8" s="1039"/>
      <c r="B8" s="1039"/>
      <c r="C8" s="1039"/>
      <c r="D8" s="1039"/>
      <c r="E8" s="1039" t="s">
        <v>408</v>
      </c>
      <c r="F8" s="1040" t="s">
        <v>409</v>
      </c>
      <c r="G8" s="1039" t="s">
        <v>410</v>
      </c>
      <c r="H8" s="1039"/>
      <c r="I8" s="1041"/>
    </row>
    <row r="9" spans="1:10" ht="20.25" customHeight="1">
      <c r="A9" s="1039"/>
      <c r="B9" s="1039"/>
      <c r="C9" s="1039"/>
      <c r="D9" s="1039"/>
      <c r="E9" s="1039"/>
      <c r="F9" s="1041"/>
      <c r="G9" s="1039"/>
      <c r="H9" s="1039"/>
      <c r="I9" s="1041"/>
    </row>
    <row r="10" spans="1:10" ht="63.75" customHeight="1">
      <c r="A10" s="1039"/>
      <c r="B10" s="1039"/>
      <c r="C10" s="1039"/>
      <c r="D10" s="1039"/>
      <c r="E10" s="1039"/>
      <c r="F10" s="1042"/>
      <c r="G10" s="1039"/>
      <c r="H10" s="1039"/>
      <c r="I10" s="1042"/>
    </row>
    <row r="11" spans="1:10" ht="14.5">
      <c r="A11" s="225">
        <v>1</v>
      </c>
      <c r="B11" s="225">
        <v>2</v>
      </c>
      <c r="C11" s="226">
        <v>3</v>
      </c>
      <c r="D11" s="225">
        <v>4</v>
      </c>
      <c r="E11" s="225">
        <v>5</v>
      </c>
      <c r="F11" s="226">
        <v>6</v>
      </c>
      <c r="G11" s="225">
        <v>7</v>
      </c>
      <c r="H11" s="225">
        <v>8</v>
      </c>
      <c r="I11" s="226">
        <v>9</v>
      </c>
    </row>
    <row r="12" spans="1:10">
      <c r="A12" s="349" t="s">
        <v>257</v>
      </c>
      <c r="B12" s="350" t="s">
        <v>901</v>
      </c>
      <c r="C12" s="100" t="s">
        <v>7</v>
      </c>
      <c r="D12" s="100" t="s">
        <v>7</v>
      </c>
      <c r="E12" s="100" t="s">
        <v>7</v>
      </c>
      <c r="F12" s="100" t="s">
        <v>7</v>
      </c>
      <c r="G12" s="100" t="s">
        <v>7</v>
      </c>
      <c r="H12" s="100" t="s">
        <v>7</v>
      </c>
      <c r="I12" s="100" t="s">
        <v>7</v>
      </c>
    </row>
    <row r="13" spans="1:10">
      <c r="A13" s="349" t="s">
        <v>258</v>
      </c>
      <c r="B13" s="350" t="s">
        <v>902</v>
      </c>
      <c r="C13" s="100" t="s">
        <v>7</v>
      </c>
      <c r="D13" s="100" t="s">
        <v>7</v>
      </c>
      <c r="E13" s="100" t="s">
        <v>7</v>
      </c>
      <c r="F13" s="100" t="s">
        <v>7</v>
      </c>
      <c r="G13" s="100" t="s">
        <v>7</v>
      </c>
      <c r="H13" s="100" t="s">
        <v>7</v>
      </c>
      <c r="I13" s="100" t="s">
        <v>7</v>
      </c>
    </row>
    <row r="14" spans="1:10">
      <c r="A14" s="349" t="s">
        <v>259</v>
      </c>
      <c r="B14" s="350" t="s">
        <v>903</v>
      </c>
      <c r="C14" s="100" t="s">
        <v>7</v>
      </c>
      <c r="D14" s="100" t="s">
        <v>7</v>
      </c>
      <c r="E14" s="100" t="s">
        <v>7</v>
      </c>
      <c r="F14" s="100" t="s">
        <v>7</v>
      </c>
      <c r="G14" s="100" t="s">
        <v>7</v>
      </c>
      <c r="H14" s="100" t="s">
        <v>7</v>
      </c>
      <c r="I14" s="100" t="s">
        <v>7</v>
      </c>
    </row>
    <row r="15" spans="1:10">
      <c r="A15" s="349" t="s">
        <v>260</v>
      </c>
      <c r="B15" s="350" t="s">
        <v>904</v>
      </c>
      <c r="C15" s="100" t="s">
        <v>7</v>
      </c>
      <c r="D15" s="100" t="s">
        <v>7</v>
      </c>
      <c r="E15" s="100" t="s">
        <v>7</v>
      </c>
      <c r="F15" s="100" t="s">
        <v>7</v>
      </c>
      <c r="G15" s="100" t="s">
        <v>7</v>
      </c>
      <c r="H15" s="100" t="s">
        <v>7</v>
      </c>
      <c r="I15" s="100" t="s">
        <v>7</v>
      </c>
    </row>
    <row r="16" spans="1:10">
      <c r="A16" s="349" t="s">
        <v>261</v>
      </c>
      <c r="B16" s="350" t="s">
        <v>905</v>
      </c>
      <c r="C16" s="100" t="s">
        <v>7</v>
      </c>
      <c r="D16" s="100" t="s">
        <v>7</v>
      </c>
      <c r="E16" s="100" t="s">
        <v>7</v>
      </c>
      <c r="F16" s="100" t="s">
        <v>7</v>
      </c>
      <c r="G16" s="100" t="s">
        <v>7</v>
      </c>
      <c r="H16" s="100" t="s">
        <v>7</v>
      </c>
      <c r="I16" s="100" t="s">
        <v>7</v>
      </c>
    </row>
    <row r="17" spans="1:9">
      <c r="A17" s="349" t="s">
        <v>262</v>
      </c>
      <c r="B17" s="350" t="s">
        <v>906</v>
      </c>
      <c r="C17" s="100" t="s">
        <v>7</v>
      </c>
      <c r="D17" s="100" t="s">
        <v>7</v>
      </c>
      <c r="E17" s="100" t="s">
        <v>7</v>
      </c>
      <c r="F17" s="100" t="s">
        <v>7</v>
      </c>
      <c r="G17" s="100" t="s">
        <v>7</v>
      </c>
      <c r="H17" s="100" t="s">
        <v>7</v>
      </c>
      <c r="I17" s="100" t="s">
        <v>7</v>
      </c>
    </row>
    <row r="18" spans="1:9">
      <c r="A18" s="349" t="s">
        <v>263</v>
      </c>
      <c r="B18" s="350" t="s">
        <v>907</v>
      </c>
      <c r="C18" s="100" t="s">
        <v>7</v>
      </c>
      <c r="D18" s="100" t="s">
        <v>7</v>
      </c>
      <c r="E18" s="100" t="s">
        <v>7</v>
      </c>
      <c r="F18" s="100" t="s">
        <v>7</v>
      </c>
      <c r="G18" s="100" t="s">
        <v>7</v>
      </c>
      <c r="H18" s="100" t="s">
        <v>7</v>
      </c>
      <c r="I18" s="100" t="s">
        <v>7</v>
      </c>
    </row>
    <row r="19" spans="1:9">
      <c r="A19" s="349" t="s">
        <v>264</v>
      </c>
      <c r="B19" s="350" t="s">
        <v>908</v>
      </c>
      <c r="C19" s="100" t="s">
        <v>7</v>
      </c>
      <c r="D19" s="100" t="s">
        <v>7</v>
      </c>
      <c r="E19" s="100" t="s">
        <v>7</v>
      </c>
      <c r="F19" s="100" t="s">
        <v>7</v>
      </c>
      <c r="G19" s="100" t="s">
        <v>7</v>
      </c>
      <c r="H19" s="100" t="s">
        <v>7</v>
      </c>
      <c r="I19" s="100" t="s">
        <v>7</v>
      </c>
    </row>
    <row r="20" spans="1:9">
      <c r="A20" s="349" t="s">
        <v>283</v>
      </c>
      <c r="B20" s="350" t="s">
        <v>909</v>
      </c>
      <c r="C20" s="100" t="s">
        <v>7</v>
      </c>
      <c r="D20" s="100" t="s">
        <v>7</v>
      </c>
      <c r="E20" s="100" t="s">
        <v>7</v>
      </c>
      <c r="F20" s="100" t="s">
        <v>7</v>
      </c>
      <c r="G20" s="100" t="s">
        <v>7</v>
      </c>
      <c r="H20" s="100" t="s">
        <v>7</v>
      </c>
      <c r="I20" s="100" t="s">
        <v>7</v>
      </c>
    </row>
    <row r="21" spans="1:9">
      <c r="A21" s="349" t="s">
        <v>284</v>
      </c>
      <c r="B21" s="350" t="s">
        <v>910</v>
      </c>
      <c r="C21" s="100" t="s">
        <v>7</v>
      </c>
      <c r="D21" s="100" t="s">
        <v>7</v>
      </c>
      <c r="E21" s="100" t="s">
        <v>7</v>
      </c>
      <c r="F21" s="100" t="s">
        <v>7</v>
      </c>
      <c r="G21" s="100" t="s">
        <v>7</v>
      </c>
      <c r="H21" s="100" t="s">
        <v>7</v>
      </c>
      <c r="I21" s="100" t="s">
        <v>7</v>
      </c>
    </row>
    <row r="22" spans="1:9">
      <c r="A22" s="349" t="s">
        <v>285</v>
      </c>
      <c r="B22" s="350" t="s">
        <v>911</v>
      </c>
      <c r="C22" s="100" t="s">
        <v>7</v>
      </c>
      <c r="D22" s="100" t="s">
        <v>7</v>
      </c>
      <c r="E22" s="100" t="s">
        <v>7</v>
      </c>
      <c r="F22" s="100" t="s">
        <v>7</v>
      </c>
      <c r="G22" s="100" t="s">
        <v>7</v>
      </c>
      <c r="H22" s="100" t="s">
        <v>7</v>
      </c>
      <c r="I22" s="100" t="s">
        <v>7</v>
      </c>
    </row>
    <row r="23" spans="1:9">
      <c r="A23" s="349" t="s">
        <v>313</v>
      </c>
      <c r="B23" s="350" t="s">
        <v>912</v>
      </c>
      <c r="C23" s="100" t="s">
        <v>7</v>
      </c>
      <c r="D23" s="100" t="s">
        <v>7</v>
      </c>
      <c r="E23" s="100" t="s">
        <v>7</v>
      </c>
      <c r="F23" s="100" t="s">
        <v>7</v>
      </c>
      <c r="G23" s="100" t="s">
        <v>7</v>
      </c>
      <c r="H23" s="100" t="s">
        <v>7</v>
      </c>
      <c r="I23" s="100" t="s">
        <v>7</v>
      </c>
    </row>
    <row r="24" spans="1:9">
      <c r="A24" s="349" t="s">
        <v>314</v>
      </c>
      <c r="B24" s="350" t="s">
        <v>913</v>
      </c>
      <c r="C24" s="100" t="s">
        <v>7</v>
      </c>
      <c r="D24" s="100" t="s">
        <v>7</v>
      </c>
      <c r="E24" s="100" t="s">
        <v>7</v>
      </c>
      <c r="F24" s="100" t="s">
        <v>7</v>
      </c>
      <c r="G24" s="100" t="s">
        <v>7</v>
      </c>
      <c r="H24" s="100" t="s">
        <v>7</v>
      </c>
      <c r="I24" s="100" t="s">
        <v>7</v>
      </c>
    </row>
    <row r="25" spans="1:9">
      <c r="A25" s="349" t="s">
        <v>315</v>
      </c>
      <c r="B25" s="350" t="s">
        <v>914</v>
      </c>
      <c r="C25" s="100" t="s">
        <v>7</v>
      </c>
      <c r="D25" s="100" t="s">
        <v>7</v>
      </c>
      <c r="E25" s="100" t="s">
        <v>7</v>
      </c>
      <c r="F25" s="100" t="s">
        <v>7</v>
      </c>
      <c r="G25" s="100" t="s">
        <v>7</v>
      </c>
      <c r="H25" s="100" t="s">
        <v>7</v>
      </c>
      <c r="I25" s="100" t="s">
        <v>7</v>
      </c>
    </row>
    <row r="26" spans="1:9">
      <c r="A26" s="349" t="s">
        <v>316</v>
      </c>
      <c r="B26" s="350" t="s">
        <v>915</v>
      </c>
      <c r="C26" s="100" t="s">
        <v>7</v>
      </c>
      <c r="D26" s="100" t="s">
        <v>7</v>
      </c>
      <c r="E26" s="100" t="s">
        <v>7</v>
      </c>
      <c r="F26" s="100" t="s">
        <v>7</v>
      </c>
      <c r="G26" s="100" t="s">
        <v>7</v>
      </c>
      <c r="H26" s="100" t="s">
        <v>7</v>
      </c>
      <c r="I26" s="100" t="s">
        <v>7</v>
      </c>
    </row>
    <row r="27" spans="1:9">
      <c r="A27" s="349" t="s">
        <v>916</v>
      </c>
      <c r="B27" s="350" t="s">
        <v>917</v>
      </c>
      <c r="C27" s="100" t="s">
        <v>7</v>
      </c>
      <c r="D27" s="100" t="s">
        <v>7</v>
      </c>
      <c r="E27" s="100" t="s">
        <v>7</v>
      </c>
      <c r="F27" s="100" t="s">
        <v>7</v>
      </c>
      <c r="G27" s="100" t="s">
        <v>7</v>
      </c>
      <c r="H27" s="100" t="s">
        <v>7</v>
      </c>
      <c r="I27" s="100" t="s">
        <v>7</v>
      </c>
    </row>
    <row r="28" spans="1:9">
      <c r="A28" s="349" t="s">
        <v>918</v>
      </c>
      <c r="B28" s="350" t="s">
        <v>919</v>
      </c>
      <c r="C28" s="100" t="s">
        <v>7</v>
      </c>
      <c r="D28" s="100" t="s">
        <v>7</v>
      </c>
      <c r="E28" s="100" t="s">
        <v>7</v>
      </c>
      <c r="F28" s="100" t="s">
        <v>7</v>
      </c>
      <c r="G28" s="100" t="s">
        <v>7</v>
      </c>
      <c r="H28" s="100" t="s">
        <v>7</v>
      </c>
      <c r="I28" s="100" t="s">
        <v>7</v>
      </c>
    </row>
    <row r="29" spans="1:9">
      <c r="A29" s="349" t="s">
        <v>920</v>
      </c>
      <c r="B29" s="350" t="s">
        <v>921</v>
      </c>
      <c r="C29" s="100" t="s">
        <v>7</v>
      </c>
      <c r="D29" s="100" t="s">
        <v>7</v>
      </c>
      <c r="E29" s="100" t="s">
        <v>7</v>
      </c>
      <c r="F29" s="100" t="s">
        <v>7</v>
      </c>
      <c r="G29" s="100" t="s">
        <v>7</v>
      </c>
      <c r="H29" s="100" t="s">
        <v>7</v>
      </c>
      <c r="I29" s="100" t="s">
        <v>7</v>
      </c>
    </row>
    <row r="30" spans="1:9">
      <c r="A30" s="349" t="s">
        <v>922</v>
      </c>
      <c r="B30" s="350" t="s">
        <v>923</v>
      </c>
      <c r="C30" s="100" t="s">
        <v>7</v>
      </c>
      <c r="D30" s="100" t="s">
        <v>7</v>
      </c>
      <c r="E30" s="100" t="s">
        <v>7</v>
      </c>
      <c r="F30" s="100" t="s">
        <v>7</v>
      </c>
      <c r="G30" s="100" t="s">
        <v>7</v>
      </c>
      <c r="H30" s="100" t="s">
        <v>7</v>
      </c>
      <c r="I30" s="100" t="s">
        <v>7</v>
      </c>
    </row>
    <row r="31" spans="1:9">
      <c r="A31" s="349" t="s">
        <v>924</v>
      </c>
      <c r="B31" s="350" t="s">
        <v>925</v>
      </c>
      <c r="C31" s="100" t="s">
        <v>7</v>
      </c>
      <c r="D31" s="100" t="s">
        <v>7</v>
      </c>
      <c r="E31" s="100" t="s">
        <v>7</v>
      </c>
      <c r="F31" s="100" t="s">
        <v>7</v>
      </c>
      <c r="G31" s="100" t="s">
        <v>7</v>
      </c>
      <c r="H31" s="100" t="s">
        <v>7</v>
      </c>
      <c r="I31" s="100" t="s">
        <v>7</v>
      </c>
    </row>
    <row r="32" spans="1:9">
      <c r="A32" s="349" t="s">
        <v>926</v>
      </c>
      <c r="B32" s="350" t="s">
        <v>927</v>
      </c>
      <c r="C32" s="100" t="s">
        <v>7</v>
      </c>
      <c r="D32" s="100" t="s">
        <v>7</v>
      </c>
      <c r="E32" s="100" t="s">
        <v>7</v>
      </c>
      <c r="F32" s="100" t="s">
        <v>7</v>
      </c>
      <c r="G32" s="100" t="s">
        <v>7</v>
      </c>
      <c r="H32" s="100" t="s">
        <v>7</v>
      </c>
      <c r="I32" s="100" t="s">
        <v>7</v>
      </c>
    </row>
    <row r="33" spans="1:9">
      <c r="A33" s="349" t="s">
        <v>928</v>
      </c>
      <c r="B33" s="350" t="s">
        <v>929</v>
      </c>
      <c r="C33" s="100" t="s">
        <v>7</v>
      </c>
      <c r="D33" s="100" t="s">
        <v>7</v>
      </c>
      <c r="E33" s="100" t="s">
        <v>7</v>
      </c>
      <c r="F33" s="100" t="s">
        <v>7</v>
      </c>
      <c r="G33" s="100" t="s">
        <v>7</v>
      </c>
      <c r="H33" s="100" t="s">
        <v>7</v>
      </c>
      <c r="I33" s="100" t="s">
        <v>7</v>
      </c>
    </row>
    <row r="34" spans="1:9">
      <c r="A34" s="349" t="s">
        <v>930</v>
      </c>
      <c r="B34" s="350" t="s">
        <v>931</v>
      </c>
      <c r="C34" s="100" t="s">
        <v>7</v>
      </c>
      <c r="D34" s="100" t="s">
        <v>7</v>
      </c>
      <c r="E34" s="100" t="s">
        <v>7</v>
      </c>
      <c r="F34" s="100" t="s">
        <v>7</v>
      </c>
      <c r="G34" s="100" t="s">
        <v>7</v>
      </c>
      <c r="H34" s="100" t="s">
        <v>7</v>
      </c>
      <c r="I34" s="100" t="s">
        <v>7</v>
      </c>
    </row>
    <row r="35" spans="1:9">
      <c r="A35" s="349" t="s">
        <v>932</v>
      </c>
      <c r="B35" s="350" t="s">
        <v>933</v>
      </c>
      <c r="C35" s="100" t="s">
        <v>7</v>
      </c>
      <c r="D35" s="100" t="s">
        <v>7</v>
      </c>
      <c r="E35" s="100" t="s">
        <v>7</v>
      </c>
      <c r="F35" s="100" t="s">
        <v>7</v>
      </c>
      <c r="G35" s="100" t="s">
        <v>7</v>
      </c>
      <c r="H35" s="100" t="s">
        <v>7</v>
      </c>
      <c r="I35" s="100" t="s">
        <v>7</v>
      </c>
    </row>
    <row r="36" spans="1:9">
      <c r="A36" s="349" t="s">
        <v>934</v>
      </c>
      <c r="B36" s="350" t="s">
        <v>935</v>
      </c>
      <c r="C36" s="100" t="s">
        <v>7</v>
      </c>
      <c r="D36" s="100" t="s">
        <v>7</v>
      </c>
      <c r="E36" s="100" t="s">
        <v>7</v>
      </c>
      <c r="F36" s="100" t="s">
        <v>7</v>
      </c>
      <c r="G36" s="100" t="s">
        <v>7</v>
      </c>
      <c r="H36" s="100" t="s">
        <v>7</v>
      </c>
      <c r="I36" s="100" t="s">
        <v>7</v>
      </c>
    </row>
    <row r="37" spans="1:9">
      <c r="A37" s="349" t="s">
        <v>936</v>
      </c>
      <c r="B37" s="350" t="s">
        <v>937</v>
      </c>
      <c r="C37" s="100" t="s">
        <v>7</v>
      </c>
      <c r="D37" s="100" t="s">
        <v>7</v>
      </c>
      <c r="E37" s="100" t="s">
        <v>7</v>
      </c>
      <c r="F37" s="100" t="s">
        <v>7</v>
      </c>
      <c r="G37" s="100" t="s">
        <v>7</v>
      </c>
      <c r="H37" s="100" t="s">
        <v>7</v>
      </c>
      <c r="I37" s="100" t="s">
        <v>7</v>
      </c>
    </row>
    <row r="38" spans="1:9">
      <c r="A38" s="349" t="s">
        <v>938</v>
      </c>
      <c r="B38" s="350" t="s">
        <v>939</v>
      </c>
      <c r="C38" s="100" t="s">
        <v>7</v>
      </c>
      <c r="D38" s="100" t="s">
        <v>7</v>
      </c>
      <c r="E38" s="100" t="s">
        <v>7</v>
      </c>
      <c r="F38" s="100" t="s">
        <v>7</v>
      </c>
      <c r="G38" s="100" t="s">
        <v>7</v>
      </c>
      <c r="H38" s="100" t="s">
        <v>7</v>
      </c>
      <c r="I38" s="100" t="s">
        <v>7</v>
      </c>
    </row>
    <row r="39" spans="1:9">
      <c r="A39" s="349" t="s">
        <v>940</v>
      </c>
      <c r="B39" s="356" t="s">
        <v>941</v>
      </c>
      <c r="C39" s="100" t="s">
        <v>7</v>
      </c>
      <c r="D39" s="100" t="s">
        <v>7</v>
      </c>
      <c r="E39" s="100" t="s">
        <v>7</v>
      </c>
      <c r="F39" s="100" t="s">
        <v>7</v>
      </c>
      <c r="G39" s="100" t="s">
        <v>7</v>
      </c>
      <c r="H39" s="100" t="s">
        <v>7</v>
      </c>
      <c r="I39" s="100" t="s">
        <v>7</v>
      </c>
    </row>
    <row r="40" spans="1:9">
      <c r="A40" s="349" t="s">
        <v>942</v>
      </c>
      <c r="B40" s="356" t="s">
        <v>943</v>
      </c>
      <c r="C40" s="100" t="s">
        <v>7</v>
      </c>
      <c r="D40" s="100" t="s">
        <v>7</v>
      </c>
      <c r="E40" s="100" t="s">
        <v>7</v>
      </c>
      <c r="F40" s="100" t="s">
        <v>7</v>
      </c>
      <c r="G40" s="100" t="s">
        <v>7</v>
      </c>
      <c r="H40" s="100" t="s">
        <v>7</v>
      </c>
      <c r="I40" s="100" t="s">
        <v>7</v>
      </c>
    </row>
    <row r="41" spans="1:9">
      <c r="A41" s="349" t="s">
        <v>944</v>
      </c>
      <c r="B41" s="356" t="s">
        <v>945</v>
      </c>
      <c r="C41" s="100" t="s">
        <v>7</v>
      </c>
      <c r="D41" s="100" t="s">
        <v>7</v>
      </c>
      <c r="E41" s="100" t="s">
        <v>7</v>
      </c>
      <c r="F41" s="100" t="s">
        <v>7</v>
      </c>
      <c r="G41" s="100" t="s">
        <v>7</v>
      </c>
      <c r="H41" s="100" t="s">
        <v>7</v>
      </c>
      <c r="I41" s="100" t="s">
        <v>7</v>
      </c>
    </row>
    <row r="42" spans="1:9">
      <c r="A42" s="349" t="s">
        <v>946</v>
      </c>
      <c r="B42" s="356" t="s">
        <v>947</v>
      </c>
      <c r="C42" s="100" t="s">
        <v>7</v>
      </c>
      <c r="D42" s="100" t="s">
        <v>7</v>
      </c>
      <c r="E42" s="100" t="s">
        <v>7</v>
      </c>
      <c r="F42" s="100" t="s">
        <v>7</v>
      </c>
      <c r="G42" s="100" t="s">
        <v>7</v>
      </c>
      <c r="H42" s="100" t="s">
        <v>7</v>
      </c>
      <c r="I42" s="100" t="s">
        <v>7</v>
      </c>
    </row>
    <row r="43" spans="1:9" ht="37.5">
      <c r="A43" s="349" t="s">
        <v>948</v>
      </c>
      <c r="B43" s="356" t="s">
        <v>949</v>
      </c>
      <c r="C43" s="100" t="s">
        <v>7</v>
      </c>
      <c r="D43" s="100" t="s">
        <v>7</v>
      </c>
      <c r="E43" s="100" t="s">
        <v>7</v>
      </c>
      <c r="F43" s="100" t="s">
        <v>7</v>
      </c>
      <c r="G43" s="100" t="s">
        <v>7</v>
      </c>
      <c r="H43" s="100" t="s">
        <v>7</v>
      </c>
      <c r="I43" s="100" t="s">
        <v>7</v>
      </c>
    </row>
    <row r="44" spans="1:9" ht="25">
      <c r="A44" s="349" t="s">
        <v>950</v>
      </c>
      <c r="B44" s="356" t="s">
        <v>951</v>
      </c>
      <c r="C44" s="100" t="s">
        <v>7</v>
      </c>
      <c r="D44" s="100" t="s">
        <v>7</v>
      </c>
      <c r="E44" s="100" t="s">
        <v>7</v>
      </c>
      <c r="F44" s="100" t="s">
        <v>7</v>
      </c>
      <c r="G44" s="100" t="s">
        <v>7</v>
      </c>
      <c r="H44" s="100" t="s">
        <v>7</v>
      </c>
      <c r="I44" s="100" t="s">
        <v>7</v>
      </c>
    </row>
    <row r="45" spans="1:9" ht="13">
      <c r="A45" s="26" t="s">
        <v>18</v>
      </c>
      <c r="B45" s="9"/>
      <c r="C45" s="100" t="s">
        <v>7</v>
      </c>
      <c r="D45" s="100" t="s">
        <v>7</v>
      </c>
      <c r="E45" s="100" t="s">
        <v>7</v>
      </c>
      <c r="F45" s="100" t="s">
        <v>7</v>
      </c>
      <c r="G45" s="100" t="s">
        <v>7</v>
      </c>
      <c r="H45" s="100" t="s">
        <v>7</v>
      </c>
      <c r="I45" s="100" t="s">
        <v>7</v>
      </c>
    </row>
    <row r="47" spans="1:9" ht="13">
      <c r="A47" s="197"/>
      <c r="B47" s="197"/>
      <c r="C47" s="197"/>
      <c r="D47" s="197"/>
      <c r="G47" s="198"/>
    </row>
    <row r="48" spans="1:9" ht="15" customHeight="1">
      <c r="A48" s="286"/>
      <c r="B48" s="286"/>
      <c r="H48" s="484" t="s">
        <v>13</v>
      </c>
    </row>
    <row r="49" spans="1:8" ht="15" customHeight="1">
      <c r="A49" s="286" t="s">
        <v>12</v>
      </c>
      <c r="C49" s="404" t="s">
        <v>13</v>
      </c>
      <c r="E49" s="404"/>
      <c r="F49" s="14"/>
      <c r="H49" s="498" t="s">
        <v>14</v>
      </c>
    </row>
    <row r="50" spans="1:8" ht="26">
      <c r="A50" s="286"/>
      <c r="B50" s="286"/>
      <c r="C50" s="496" t="s">
        <v>898</v>
      </c>
      <c r="D50" s="496"/>
      <c r="E50" s="496"/>
      <c r="F50" s="496"/>
      <c r="H50" s="485" t="s">
        <v>953</v>
      </c>
    </row>
    <row r="51" spans="1:8" ht="13">
      <c r="H51" s="287" t="s">
        <v>84</v>
      </c>
    </row>
  </sheetData>
  <mergeCells count="15">
    <mergeCell ref="A7:A10"/>
    <mergeCell ref="G8:G10"/>
    <mergeCell ref="H7:H10"/>
    <mergeCell ref="B7:B10"/>
    <mergeCell ref="C7:C10"/>
    <mergeCell ref="E7:G7"/>
    <mergeCell ref="H1:I1"/>
    <mergeCell ref="C5:H5"/>
    <mergeCell ref="D7:D10"/>
    <mergeCell ref="C2:G2"/>
    <mergeCell ref="B3:G3"/>
    <mergeCell ref="I7:I10"/>
    <mergeCell ref="E8:E10"/>
    <mergeCell ref="F8:F10"/>
    <mergeCell ref="G6:I6"/>
  </mergeCells>
  <printOptions horizontalCentered="1"/>
  <pageMargins left="0.70866141732283472" right="0.70866141732283472" top="0.23622047244094491" bottom="0" header="0.31496062992125984" footer="0.31496062992125984"/>
  <pageSetup paperSize="9" scale="67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J18"/>
  <sheetViews>
    <sheetView zoomScale="85" zoomScaleNormal="85" zoomScaleSheetLayoutView="120" workbookViewId="0">
      <selection activeCell="H17" sqref="H17"/>
    </sheetView>
  </sheetViews>
  <sheetFormatPr defaultRowHeight="12.5"/>
  <cols>
    <col min="2" max="2" width="10.1796875" customWidth="1"/>
    <col min="3" max="3" width="10.453125" customWidth="1"/>
    <col min="4" max="4" width="11.453125" customWidth="1"/>
    <col min="5" max="5" width="10.7265625" customWidth="1"/>
    <col min="6" max="6" width="11.54296875" customWidth="1"/>
    <col min="7" max="7" width="10.453125" customWidth="1"/>
    <col min="8" max="8" width="20.453125" customWidth="1"/>
    <col min="9" max="9" width="10.453125" customWidth="1"/>
    <col min="10" max="10" width="22.81640625" customWidth="1"/>
  </cols>
  <sheetData>
    <row r="1" spans="1:10" ht="15.5">
      <c r="A1" s="944" t="s">
        <v>0</v>
      </c>
      <c r="B1" s="944"/>
      <c r="C1" s="944"/>
      <c r="D1" s="944"/>
      <c r="E1" s="944"/>
      <c r="F1" s="944"/>
      <c r="G1" s="944"/>
      <c r="H1" s="944"/>
      <c r="I1" s="220"/>
      <c r="J1" s="280" t="s">
        <v>546</v>
      </c>
    </row>
    <row r="2" spans="1:10" ht="20.5">
      <c r="A2" s="945" t="s">
        <v>743</v>
      </c>
      <c r="B2" s="945"/>
      <c r="C2" s="945"/>
      <c r="D2" s="945"/>
      <c r="E2" s="945"/>
      <c r="F2" s="945"/>
      <c r="G2" s="945"/>
      <c r="H2" s="945"/>
      <c r="I2" s="945"/>
      <c r="J2" s="945"/>
    </row>
    <row r="3" spans="1:10" ht="13.5">
      <c r="A3" s="190"/>
      <c r="B3" s="190"/>
      <c r="C3" s="190"/>
      <c r="D3" s="190"/>
      <c r="E3" s="190"/>
      <c r="F3" s="190"/>
      <c r="G3" s="190"/>
      <c r="H3" s="190"/>
      <c r="I3" s="190"/>
    </row>
    <row r="4" spans="1:10" ht="15.5">
      <c r="A4" s="944" t="s">
        <v>545</v>
      </c>
      <c r="B4" s="944"/>
      <c r="C4" s="944"/>
      <c r="D4" s="944"/>
      <c r="E4" s="944"/>
      <c r="F4" s="944"/>
      <c r="G4" s="944"/>
      <c r="H4" s="944"/>
      <c r="I4" s="944"/>
    </row>
    <row r="5" spans="1:10" ht="13.5">
      <c r="A5" s="191" t="s">
        <v>899</v>
      </c>
      <c r="B5" s="191"/>
      <c r="C5" s="191"/>
      <c r="D5" s="191"/>
      <c r="E5" s="191"/>
      <c r="F5" s="191"/>
      <c r="G5" s="191"/>
      <c r="H5" s="191"/>
      <c r="I5" s="1043" t="s">
        <v>832</v>
      </c>
      <c r="J5" s="1044"/>
    </row>
    <row r="6" spans="1:10" ht="25.5" customHeight="1">
      <c r="A6" s="1047" t="s">
        <v>2</v>
      </c>
      <c r="B6" s="1047" t="s">
        <v>389</v>
      </c>
      <c r="C6" s="856" t="s">
        <v>390</v>
      </c>
      <c r="D6" s="856"/>
      <c r="E6" s="856"/>
      <c r="F6" s="1048" t="s">
        <v>393</v>
      </c>
      <c r="G6" s="1049"/>
      <c r="H6" s="1049"/>
      <c r="I6" s="1050"/>
      <c r="J6" s="1045" t="s">
        <v>966</v>
      </c>
    </row>
    <row r="7" spans="1:10" ht="63" customHeight="1">
      <c r="A7" s="1047"/>
      <c r="B7" s="1047"/>
      <c r="C7" s="5" t="s">
        <v>101</v>
      </c>
      <c r="D7" s="5" t="s">
        <v>391</v>
      </c>
      <c r="E7" s="5" t="s">
        <v>392</v>
      </c>
      <c r="F7" s="222" t="s">
        <v>394</v>
      </c>
      <c r="G7" s="222" t="s">
        <v>395</v>
      </c>
      <c r="H7" s="222" t="s">
        <v>396</v>
      </c>
      <c r="I7" s="222" t="s">
        <v>47</v>
      </c>
      <c r="J7" s="1046"/>
    </row>
    <row r="8" spans="1:10" ht="13.5">
      <c r="A8" s="194" t="s">
        <v>257</v>
      </c>
      <c r="B8" s="194" t="s">
        <v>258</v>
      </c>
      <c r="C8" s="194" t="s">
        <v>259</v>
      </c>
      <c r="D8" s="194" t="s">
        <v>260</v>
      </c>
      <c r="E8" s="194" t="s">
        <v>261</v>
      </c>
      <c r="F8" s="194" t="s">
        <v>264</v>
      </c>
      <c r="G8" s="194" t="s">
        <v>283</v>
      </c>
      <c r="H8" s="194" t="s">
        <v>284</v>
      </c>
      <c r="I8" s="194" t="s">
        <v>285</v>
      </c>
      <c r="J8" s="194" t="s">
        <v>313</v>
      </c>
    </row>
    <row r="9" spans="1:10" ht="50">
      <c r="A9" s="652">
        <v>1</v>
      </c>
      <c r="B9" s="650" t="s">
        <v>257</v>
      </c>
      <c r="C9" s="100" t="s">
        <v>970</v>
      </c>
      <c r="D9" s="100" t="s">
        <v>970</v>
      </c>
      <c r="E9" s="100" t="s">
        <v>970</v>
      </c>
      <c r="F9" s="650">
        <v>0</v>
      </c>
      <c r="G9" s="651">
        <v>1</v>
      </c>
      <c r="H9" s="650">
        <v>0</v>
      </c>
      <c r="I9" s="650">
        <v>0</v>
      </c>
      <c r="J9" s="651"/>
    </row>
    <row r="10" spans="1:10" ht="25">
      <c r="A10" s="652">
        <v>2</v>
      </c>
      <c r="B10" s="650">
        <v>1</v>
      </c>
      <c r="C10" s="100" t="s">
        <v>968</v>
      </c>
      <c r="D10" s="100" t="s">
        <v>967</v>
      </c>
      <c r="E10" s="100" t="s">
        <v>967</v>
      </c>
      <c r="F10" s="650">
        <v>0</v>
      </c>
      <c r="G10" s="651">
        <v>1</v>
      </c>
      <c r="H10" s="650">
        <v>0</v>
      </c>
      <c r="I10" s="650">
        <v>0</v>
      </c>
      <c r="J10" s="651"/>
    </row>
    <row r="11" spans="1:10" ht="25">
      <c r="A11" s="652">
        <v>3</v>
      </c>
      <c r="B11" s="650">
        <v>1</v>
      </c>
      <c r="C11" s="650" t="s">
        <v>969</v>
      </c>
      <c r="D11" s="650">
        <v>0</v>
      </c>
      <c r="E11" s="650">
        <v>0</v>
      </c>
      <c r="F11" s="650">
        <v>0</v>
      </c>
      <c r="G11" s="651">
        <v>1</v>
      </c>
      <c r="H11" s="650">
        <v>0</v>
      </c>
      <c r="I11" s="650">
        <v>0</v>
      </c>
      <c r="J11" s="651"/>
    </row>
    <row r="12" spans="1:10" ht="13">
      <c r="A12" s="26" t="s">
        <v>18</v>
      </c>
      <c r="B12" s="9"/>
      <c r="C12" s="9"/>
      <c r="D12" s="9"/>
      <c r="E12" s="9"/>
      <c r="F12" s="9"/>
      <c r="G12" s="9"/>
      <c r="H12" s="9"/>
      <c r="I12" s="9"/>
      <c r="J12" s="9"/>
    </row>
    <row r="15" spans="1:10" ht="12.75" customHeight="1">
      <c r="A15" s="286"/>
      <c r="B15" s="286"/>
      <c r="H15" s="494"/>
      <c r="I15" s="1021" t="s">
        <v>13</v>
      </c>
      <c r="J15" s="1021"/>
    </row>
    <row r="16" spans="1:10" ht="12.75" customHeight="1">
      <c r="A16" s="286" t="s">
        <v>12</v>
      </c>
      <c r="C16" s="399"/>
      <c r="D16" s="826" t="s">
        <v>13</v>
      </c>
      <c r="E16" s="826"/>
      <c r="F16" s="14"/>
      <c r="H16" s="485"/>
      <c r="I16" s="1021" t="s">
        <v>14</v>
      </c>
      <c r="J16" s="1021"/>
    </row>
    <row r="17" spans="1:10" ht="12.75" customHeight="1">
      <c r="A17" s="286"/>
      <c r="B17" s="286"/>
      <c r="C17" s="827" t="s">
        <v>898</v>
      </c>
      <c r="D17" s="827"/>
      <c r="E17" s="827"/>
      <c r="F17" s="827"/>
      <c r="H17" s="485"/>
      <c r="I17" s="1021" t="s">
        <v>953</v>
      </c>
      <c r="J17" s="1021"/>
    </row>
    <row r="18" spans="1:10" ht="13">
      <c r="H18" s="406"/>
      <c r="I18" s="287" t="s">
        <v>84</v>
      </c>
    </row>
  </sheetData>
  <mergeCells count="14">
    <mergeCell ref="I17:J17"/>
    <mergeCell ref="I5:J5"/>
    <mergeCell ref="J6:J7"/>
    <mergeCell ref="A1:H1"/>
    <mergeCell ref="I15:J15"/>
    <mergeCell ref="I16:J16"/>
    <mergeCell ref="A2:J2"/>
    <mergeCell ref="A4:I4"/>
    <mergeCell ref="A6:A7"/>
    <mergeCell ref="B6:B7"/>
    <mergeCell ref="C6:E6"/>
    <mergeCell ref="F6:I6"/>
    <mergeCell ref="D16:E16"/>
    <mergeCell ref="C17:F1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H36"/>
  <sheetViews>
    <sheetView topLeftCell="A10" zoomScaleSheetLayoutView="80" workbookViewId="0">
      <selection activeCell="J20" sqref="J20"/>
    </sheetView>
  </sheetViews>
  <sheetFormatPr defaultColWidth="9.1796875" defaultRowHeight="13"/>
  <cols>
    <col min="1" max="1" width="5.453125" style="197" customWidth="1"/>
    <col min="2" max="2" width="8.54296875" style="197" customWidth="1"/>
    <col min="3" max="3" width="32.1796875" style="197" customWidth="1"/>
    <col min="4" max="4" width="15.1796875" style="197" customWidth="1"/>
    <col min="5" max="6" width="11.54296875" style="197" customWidth="1"/>
    <col min="7" max="7" width="13.54296875" style="197" customWidth="1"/>
    <col min="8" max="8" width="20.1796875" style="197" customWidth="1"/>
    <col min="9" max="16384" width="9.1796875" style="197"/>
  </cols>
  <sheetData>
    <row r="1" spans="1:8">
      <c r="A1" s="197" t="s">
        <v>11</v>
      </c>
      <c r="H1" s="212" t="s">
        <v>548</v>
      </c>
    </row>
    <row r="2" spans="1:8" s="200" customFormat="1" ht="15.5">
      <c r="A2" s="983" t="s">
        <v>0</v>
      </c>
      <c r="B2" s="983"/>
      <c r="C2" s="983"/>
      <c r="D2" s="983"/>
      <c r="E2" s="983"/>
      <c r="F2" s="983"/>
      <c r="G2" s="983"/>
      <c r="H2" s="983"/>
    </row>
    <row r="3" spans="1:8" s="200" customFormat="1" ht="20.25" customHeight="1">
      <c r="A3" s="984" t="s">
        <v>743</v>
      </c>
      <c r="B3" s="984"/>
      <c r="C3" s="984"/>
      <c r="D3" s="984"/>
      <c r="E3" s="984"/>
      <c r="F3" s="984"/>
      <c r="G3" s="984"/>
      <c r="H3" s="984"/>
    </row>
    <row r="5" spans="1:8" s="200" customFormat="1" ht="15.5">
      <c r="A5" s="1051" t="s">
        <v>547</v>
      </c>
      <c r="B5" s="1051"/>
      <c r="C5" s="1051"/>
      <c r="D5" s="1051"/>
      <c r="E5" s="1051"/>
      <c r="F5" s="1051"/>
      <c r="G5" s="1051"/>
      <c r="H5" s="1052"/>
    </row>
    <row r="7" spans="1:8">
      <c r="A7" s="972" t="s">
        <v>899</v>
      </c>
      <c r="B7" s="972"/>
      <c r="C7" s="203"/>
      <c r="D7" s="203"/>
      <c r="E7" s="203"/>
      <c r="F7" s="203"/>
      <c r="G7" s="203"/>
    </row>
    <row r="9" spans="1:8" ht="14.15" customHeight="1">
      <c r="A9" s="213"/>
      <c r="B9" s="213"/>
      <c r="C9" s="213"/>
      <c r="D9" s="213"/>
      <c r="E9" s="213"/>
      <c r="F9" s="213"/>
      <c r="G9" s="213"/>
    </row>
    <row r="10" spans="1:8" s="204" customFormat="1">
      <c r="A10" s="197"/>
      <c r="B10" s="197"/>
      <c r="C10" s="197"/>
      <c r="D10" s="197"/>
      <c r="E10" s="197"/>
      <c r="F10" s="197"/>
      <c r="G10" s="947" t="s">
        <v>832</v>
      </c>
      <c r="H10" s="947"/>
    </row>
    <row r="11" spans="1:8" s="204" customFormat="1" ht="39.75" customHeight="1">
      <c r="A11" s="205"/>
      <c r="B11" s="1054" t="s">
        <v>277</v>
      </c>
      <c r="C11" s="1054" t="s">
        <v>278</v>
      </c>
      <c r="D11" s="1056" t="s">
        <v>279</v>
      </c>
      <c r="E11" s="1057"/>
      <c r="F11" s="1057"/>
      <c r="G11" s="1058"/>
      <c r="H11" s="1054" t="s">
        <v>78</v>
      </c>
    </row>
    <row r="12" spans="1:8" s="204" customFormat="1" ht="26">
      <c r="A12" s="206"/>
      <c r="B12" s="1055"/>
      <c r="C12" s="1055"/>
      <c r="D12" s="214" t="s">
        <v>280</v>
      </c>
      <c r="E12" s="214" t="s">
        <v>281</v>
      </c>
      <c r="F12" s="214" t="s">
        <v>282</v>
      </c>
      <c r="G12" s="214" t="s">
        <v>18</v>
      </c>
      <c r="H12" s="1055"/>
    </row>
    <row r="13" spans="1:8" s="204" customFormat="1" ht="14">
      <c r="A13" s="206"/>
      <c r="B13" s="215" t="s">
        <v>257</v>
      </c>
      <c r="C13" s="215" t="s">
        <v>258</v>
      </c>
      <c r="D13" s="215" t="s">
        <v>259</v>
      </c>
      <c r="E13" s="215" t="s">
        <v>260</v>
      </c>
      <c r="F13" s="215" t="s">
        <v>261</v>
      </c>
      <c r="G13" s="215" t="s">
        <v>262</v>
      </c>
      <c r="H13" s="215" t="s">
        <v>263</v>
      </c>
    </row>
    <row r="14" spans="1:8" s="216" customFormat="1" ht="15" customHeight="1">
      <c r="B14" s="217" t="s">
        <v>29</v>
      </c>
      <c r="C14" s="1059" t="s">
        <v>286</v>
      </c>
      <c r="D14" s="1060"/>
      <c r="E14" s="1060"/>
      <c r="F14" s="1060"/>
      <c r="G14" s="1060"/>
      <c r="H14" s="1061"/>
    </row>
    <row r="15" spans="1:8" s="219" customFormat="1" ht="26">
      <c r="B15" s="218"/>
      <c r="C15" s="653" t="s">
        <v>983</v>
      </c>
      <c r="D15" s="217">
        <v>1</v>
      </c>
      <c r="E15" s="217" t="s">
        <v>7</v>
      </c>
      <c r="F15" s="217" t="s">
        <v>7</v>
      </c>
      <c r="G15" s="217">
        <v>1</v>
      </c>
      <c r="H15" s="218"/>
    </row>
    <row r="16" spans="1:8" ht="14">
      <c r="A16" s="209"/>
      <c r="B16" s="134"/>
      <c r="C16" s="586" t="s">
        <v>971</v>
      </c>
      <c r="D16" s="152">
        <v>1</v>
      </c>
      <c r="E16" s="152" t="s">
        <v>7</v>
      </c>
      <c r="F16" s="152" t="s">
        <v>7</v>
      </c>
      <c r="G16" s="152">
        <v>1</v>
      </c>
      <c r="H16" s="134"/>
    </row>
    <row r="17" spans="1:8">
      <c r="B17" s="208"/>
      <c r="C17" s="586" t="s">
        <v>972</v>
      </c>
      <c r="D17" s="152">
        <v>1</v>
      </c>
      <c r="E17" s="135" t="s">
        <v>7</v>
      </c>
      <c r="F17" s="135" t="s">
        <v>7</v>
      </c>
      <c r="G17" s="135">
        <v>1</v>
      </c>
      <c r="H17" s="134"/>
    </row>
    <row r="18" spans="1:8" s="132" customFormat="1">
      <c r="B18" s="134"/>
      <c r="C18" s="586" t="s">
        <v>973</v>
      </c>
      <c r="D18" s="152" t="s">
        <v>7</v>
      </c>
      <c r="E18" s="152">
        <v>33</v>
      </c>
      <c r="F18" s="152" t="s">
        <v>7</v>
      </c>
      <c r="G18" s="152">
        <v>33</v>
      </c>
      <c r="H18" s="133"/>
    </row>
    <row r="19" spans="1:8" s="132" customFormat="1">
      <c r="B19" s="134"/>
      <c r="C19" s="586" t="s">
        <v>974</v>
      </c>
      <c r="D19" s="152" t="s">
        <v>7</v>
      </c>
      <c r="E19" s="152" t="s">
        <v>7</v>
      </c>
      <c r="F19" s="152">
        <v>145</v>
      </c>
      <c r="G19" s="152">
        <v>145</v>
      </c>
      <c r="H19" s="133"/>
    </row>
    <row r="20" spans="1:8" s="132" customFormat="1">
      <c r="B20" s="134"/>
      <c r="C20" s="586"/>
      <c r="D20" s="152" t="s">
        <v>7</v>
      </c>
      <c r="E20" s="152" t="s">
        <v>7</v>
      </c>
      <c r="F20" s="152" t="s">
        <v>7</v>
      </c>
      <c r="G20" s="152" t="s">
        <v>7</v>
      </c>
      <c r="H20" s="133"/>
    </row>
    <row r="21" spans="1:8" s="132" customFormat="1" ht="21.75" customHeight="1">
      <c r="B21" s="217" t="s">
        <v>33</v>
      </c>
      <c r="C21" s="1059" t="s">
        <v>459</v>
      </c>
      <c r="D21" s="1060"/>
      <c r="E21" s="1060"/>
      <c r="F21" s="1060"/>
      <c r="G21" s="1060"/>
      <c r="H21" s="1061"/>
    </row>
    <row r="22" spans="1:8" s="132" customFormat="1">
      <c r="A22" s="211" t="s">
        <v>276</v>
      </c>
      <c r="B22" s="210"/>
      <c r="C22" s="218" t="s">
        <v>979</v>
      </c>
      <c r="D22" s="580">
        <v>1</v>
      </c>
      <c r="E22" s="152" t="s">
        <v>7</v>
      </c>
      <c r="F22" s="152" t="s">
        <v>7</v>
      </c>
      <c r="G22" s="580">
        <f>SUM(D22:F22)</f>
        <v>1</v>
      </c>
      <c r="H22" s="133"/>
    </row>
    <row r="23" spans="1:8">
      <c r="B23" s="134"/>
      <c r="C23" s="586" t="s">
        <v>980</v>
      </c>
      <c r="D23" s="152">
        <v>1</v>
      </c>
      <c r="E23" s="152" t="s">
        <v>7</v>
      </c>
      <c r="F23" s="152" t="s">
        <v>7</v>
      </c>
      <c r="G23" s="580">
        <f t="shared" ref="G23:G29" si="0">SUM(D23:F23)</f>
        <v>1</v>
      </c>
      <c r="H23" s="134"/>
    </row>
    <row r="24" spans="1:8">
      <c r="B24" s="134"/>
      <c r="C24" s="586" t="s">
        <v>981</v>
      </c>
      <c r="D24" s="152">
        <v>1</v>
      </c>
      <c r="E24" s="152" t="s">
        <v>7</v>
      </c>
      <c r="F24" s="152" t="s">
        <v>7</v>
      </c>
      <c r="G24" s="580">
        <f t="shared" si="0"/>
        <v>1</v>
      </c>
      <c r="H24" s="134"/>
    </row>
    <row r="25" spans="1:8">
      <c r="B25" s="134"/>
      <c r="C25" s="586" t="s">
        <v>982</v>
      </c>
      <c r="D25" s="152">
        <v>1</v>
      </c>
      <c r="E25" s="152" t="s">
        <v>7</v>
      </c>
      <c r="F25" s="152" t="s">
        <v>7</v>
      </c>
      <c r="G25" s="580">
        <f t="shared" si="0"/>
        <v>1</v>
      </c>
      <c r="H25" s="134"/>
    </row>
    <row r="26" spans="1:8">
      <c r="B26" s="134"/>
      <c r="C26" s="586" t="s">
        <v>975</v>
      </c>
      <c r="D26" s="152" t="s">
        <v>7</v>
      </c>
      <c r="E26" s="152">
        <v>27</v>
      </c>
      <c r="F26" s="152" t="s">
        <v>7</v>
      </c>
      <c r="G26" s="580">
        <f t="shared" si="0"/>
        <v>27</v>
      </c>
      <c r="H26" s="134"/>
    </row>
    <row r="27" spans="1:8">
      <c r="B27" s="134"/>
      <c r="C27" s="586" t="s">
        <v>976</v>
      </c>
      <c r="D27" s="152" t="s">
        <v>7</v>
      </c>
      <c r="E27" s="152">
        <v>10</v>
      </c>
      <c r="F27" s="152" t="s">
        <v>7</v>
      </c>
      <c r="G27" s="580">
        <f t="shared" si="0"/>
        <v>10</v>
      </c>
      <c r="H27" s="134"/>
    </row>
    <row r="28" spans="1:8">
      <c r="B28" s="134"/>
      <c r="C28" s="134" t="s">
        <v>977</v>
      </c>
      <c r="D28" s="152" t="s">
        <v>7</v>
      </c>
      <c r="E28" s="152">
        <v>11</v>
      </c>
      <c r="F28" s="152" t="s">
        <v>7</v>
      </c>
      <c r="G28" s="580">
        <f t="shared" si="0"/>
        <v>11</v>
      </c>
      <c r="H28" s="134"/>
    </row>
    <row r="29" spans="1:8" ht="12.75" customHeight="1">
      <c r="B29" s="134"/>
      <c r="C29" s="134" t="s">
        <v>978</v>
      </c>
      <c r="D29" s="580">
        <v>4</v>
      </c>
      <c r="E29" s="580">
        <v>5</v>
      </c>
      <c r="F29" s="152" t="s">
        <v>7</v>
      </c>
      <c r="G29" s="580">
        <f t="shared" si="0"/>
        <v>9</v>
      </c>
      <c r="H29" s="134"/>
    </row>
    <row r="30" spans="1:8" ht="12.75" customHeight="1">
      <c r="C30" s="204"/>
      <c r="D30" s="205"/>
      <c r="E30" s="205"/>
      <c r="F30" s="205"/>
      <c r="G30" s="205"/>
    </row>
    <row r="31" spans="1:8" ht="12.75" customHeight="1">
      <c r="C31" s="204"/>
      <c r="D31" s="205"/>
      <c r="E31" s="205"/>
      <c r="F31" s="205"/>
      <c r="G31" s="205"/>
    </row>
    <row r="32" spans="1:8" ht="12.75" customHeight="1">
      <c r="D32" s="1053"/>
      <c r="E32" s="1053"/>
      <c r="F32" s="1053"/>
      <c r="G32" s="1053"/>
    </row>
    <row r="33" spans="1:8" ht="12.75" customHeight="1">
      <c r="A33" s="286"/>
      <c r="B33" s="286"/>
      <c r="C33"/>
      <c r="D33"/>
      <c r="E33" s="494" t="s">
        <v>13</v>
      </c>
      <c r="F33"/>
      <c r="G33" s="405"/>
      <c r="H33" s="494"/>
    </row>
    <row r="34" spans="1:8">
      <c r="A34" s="286" t="s">
        <v>12</v>
      </c>
      <c r="B34"/>
      <c r="C34" s="398" t="s">
        <v>952</v>
      </c>
      <c r="D34" s="405"/>
      <c r="E34" s="495" t="s">
        <v>14</v>
      </c>
      <c r="F34" s="14"/>
      <c r="G34" s="405"/>
      <c r="H34" s="485"/>
    </row>
    <row r="35" spans="1:8">
      <c r="A35" s="286"/>
      <c r="B35" s="286"/>
      <c r="C35" s="496" t="s">
        <v>898</v>
      </c>
      <c r="D35" s="496"/>
      <c r="E35" s="495" t="s">
        <v>953</v>
      </c>
      <c r="F35" s="496"/>
      <c r="G35" s="405"/>
      <c r="H35" s="485"/>
    </row>
    <row r="36" spans="1:8">
      <c r="A36"/>
      <c r="B36"/>
      <c r="C36"/>
      <c r="D36"/>
      <c r="E36" s="497" t="s">
        <v>84</v>
      </c>
      <c r="F36"/>
      <c r="G36" s="405"/>
      <c r="H36" s="406"/>
    </row>
  </sheetData>
  <mergeCells count="12">
    <mergeCell ref="D32:G32"/>
    <mergeCell ref="B11:B12"/>
    <mergeCell ref="C11:C12"/>
    <mergeCell ref="D11:G11"/>
    <mergeCell ref="H11:H12"/>
    <mergeCell ref="C14:H14"/>
    <mergeCell ref="C21:H21"/>
    <mergeCell ref="A2:H2"/>
    <mergeCell ref="A3:H3"/>
    <mergeCell ref="A5:H5"/>
    <mergeCell ref="A7:B7"/>
    <mergeCell ref="G10:H1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50"/>
  <sheetViews>
    <sheetView zoomScaleNormal="100" zoomScaleSheetLayoutView="100" workbookViewId="0">
      <selection activeCell="G39" sqref="G39"/>
    </sheetView>
  </sheetViews>
  <sheetFormatPr defaultRowHeight="12.5"/>
  <cols>
    <col min="1" max="1" width="8.453125" customWidth="1"/>
    <col min="2" max="2" width="15.453125" bestFit="1" customWidth="1"/>
    <col min="3" max="3" width="11.54296875" bestFit="1" customWidth="1"/>
    <col min="4" max="4" width="21" customWidth="1"/>
    <col min="5" max="5" width="21.1796875" customWidth="1"/>
    <col min="6" max="6" width="20.54296875" customWidth="1"/>
    <col min="7" max="7" width="23.54296875" customWidth="1"/>
    <col min="8" max="8" width="17.453125" customWidth="1"/>
  </cols>
  <sheetData>
    <row r="1" spans="1:11" ht="15.5">
      <c r="A1" s="944" t="s">
        <v>0</v>
      </c>
      <c r="B1" s="944"/>
      <c r="C1" s="944"/>
      <c r="D1" s="944"/>
      <c r="E1" s="944"/>
      <c r="F1" s="944"/>
      <c r="H1" s="188" t="s">
        <v>639</v>
      </c>
    </row>
    <row r="2" spans="1:11" ht="20.5">
      <c r="A2" s="945" t="s">
        <v>743</v>
      </c>
      <c r="B2" s="945"/>
      <c r="C2" s="945"/>
      <c r="D2" s="945"/>
      <c r="E2" s="945"/>
      <c r="F2" s="945"/>
      <c r="G2" s="945"/>
    </row>
    <row r="3" spans="1:11" ht="13.5">
      <c r="A3" s="190"/>
      <c r="B3" s="190"/>
    </row>
    <row r="4" spans="1:11" ht="18" customHeight="1">
      <c r="A4" s="946" t="s">
        <v>640</v>
      </c>
      <c r="B4" s="946"/>
      <c r="C4" s="946"/>
      <c r="D4" s="946"/>
      <c r="E4" s="946"/>
      <c r="F4" s="946"/>
      <c r="G4" s="946"/>
    </row>
    <row r="5" spans="1:11" ht="13.5">
      <c r="A5" s="820" t="s">
        <v>899</v>
      </c>
      <c r="B5" s="820"/>
    </row>
    <row r="6" spans="1:11" ht="13.5">
      <c r="A6" s="820"/>
      <c r="B6" s="820"/>
      <c r="F6" s="947" t="s">
        <v>832</v>
      </c>
      <c r="G6" s="947"/>
      <c r="H6" s="947"/>
    </row>
    <row r="7" spans="1:11" ht="59.25" customHeight="1">
      <c r="A7" s="192" t="s">
        <v>2</v>
      </c>
      <c r="B7" s="812" t="s">
        <v>3</v>
      </c>
      <c r="C7" s="285" t="s">
        <v>641</v>
      </c>
      <c r="D7" s="285" t="s">
        <v>642</v>
      </c>
      <c r="E7" s="285" t="s">
        <v>643</v>
      </c>
      <c r="F7" s="285" t="s">
        <v>644</v>
      </c>
      <c r="G7" s="312" t="s">
        <v>745</v>
      </c>
      <c r="H7" s="273" t="s">
        <v>718</v>
      </c>
    </row>
    <row r="8" spans="1:11" s="188" customFormat="1" ht="14.5">
      <c r="A8" s="194" t="s">
        <v>257</v>
      </c>
      <c r="B8" s="194" t="s">
        <v>258</v>
      </c>
      <c r="C8" s="194" t="s">
        <v>259</v>
      </c>
      <c r="D8" s="194" t="s">
        <v>260</v>
      </c>
      <c r="E8" s="194" t="s">
        <v>261</v>
      </c>
      <c r="F8" s="194" t="s">
        <v>262</v>
      </c>
      <c r="G8" s="313" t="s">
        <v>263</v>
      </c>
      <c r="H8" s="225">
        <v>8</v>
      </c>
    </row>
    <row r="9" spans="1:11" s="188" customFormat="1" ht="14.5">
      <c r="A9" s="342" t="s">
        <v>257</v>
      </c>
      <c r="B9" s="343" t="s">
        <v>901</v>
      </c>
      <c r="C9" s="410">
        <v>1993</v>
      </c>
      <c r="D9" s="410">
        <v>1993</v>
      </c>
      <c r="E9" s="410">
        <v>672</v>
      </c>
      <c r="F9" s="410">
        <v>387</v>
      </c>
      <c r="G9" s="821">
        <f>D9-E9-F9</f>
        <v>934</v>
      </c>
      <c r="H9" s="762" t="s">
        <v>989</v>
      </c>
      <c r="J9" s="188">
        <f>C9-E9-F9</f>
        <v>934</v>
      </c>
      <c r="K9" s="188">
        <v>483</v>
      </c>
    </row>
    <row r="10" spans="1:11" s="188" customFormat="1" ht="14.5">
      <c r="A10" s="342" t="s">
        <v>258</v>
      </c>
      <c r="B10" s="343" t="s">
        <v>902</v>
      </c>
      <c r="C10" s="410">
        <v>2628</v>
      </c>
      <c r="D10" s="410">
        <v>2628</v>
      </c>
      <c r="E10" s="410">
        <v>364</v>
      </c>
      <c r="F10" s="410">
        <v>177</v>
      </c>
      <c r="G10" s="821">
        <f t="shared" ref="G10:G41" si="0">D10-E10-F10</f>
        <v>2087</v>
      </c>
      <c r="H10" s="762">
        <v>0</v>
      </c>
      <c r="J10" s="188">
        <f t="shared" ref="J10:J41" si="1">C10-E10-F10</f>
        <v>2087</v>
      </c>
      <c r="K10" s="188">
        <v>0</v>
      </c>
    </row>
    <row r="11" spans="1:11" s="188" customFormat="1" ht="14.5">
      <c r="A11" s="342" t="s">
        <v>259</v>
      </c>
      <c r="B11" s="343" t="s">
        <v>903</v>
      </c>
      <c r="C11" s="410">
        <v>1252</v>
      </c>
      <c r="D11" s="410">
        <v>1252</v>
      </c>
      <c r="E11" s="410">
        <v>445</v>
      </c>
      <c r="F11" s="410">
        <v>162</v>
      </c>
      <c r="G11" s="821">
        <f t="shared" si="0"/>
        <v>645</v>
      </c>
      <c r="H11" s="762">
        <v>0</v>
      </c>
      <c r="J11" s="188">
        <f t="shared" si="1"/>
        <v>645</v>
      </c>
      <c r="K11" s="188">
        <v>0</v>
      </c>
    </row>
    <row r="12" spans="1:11" s="188" customFormat="1" ht="14.5">
      <c r="A12" s="342" t="s">
        <v>260</v>
      </c>
      <c r="B12" s="343" t="s">
        <v>904</v>
      </c>
      <c r="C12" s="410">
        <v>2534</v>
      </c>
      <c r="D12" s="410">
        <v>2534</v>
      </c>
      <c r="E12" s="410">
        <v>878</v>
      </c>
      <c r="F12" s="410">
        <v>233</v>
      </c>
      <c r="G12" s="821">
        <f t="shared" si="0"/>
        <v>1423</v>
      </c>
      <c r="H12" s="762" t="s">
        <v>990</v>
      </c>
      <c r="J12" s="188">
        <f t="shared" si="1"/>
        <v>1423</v>
      </c>
      <c r="K12" s="188">
        <v>1214</v>
      </c>
    </row>
    <row r="13" spans="1:11" s="188" customFormat="1" ht="14.5">
      <c r="A13" s="342" t="s">
        <v>261</v>
      </c>
      <c r="B13" s="343" t="s">
        <v>905</v>
      </c>
      <c r="C13" s="410">
        <v>1116</v>
      </c>
      <c r="D13" s="410">
        <v>1116</v>
      </c>
      <c r="E13" s="822">
        <v>151</v>
      </c>
      <c r="F13" s="822">
        <v>387</v>
      </c>
      <c r="G13" s="821">
        <f t="shared" si="0"/>
        <v>578</v>
      </c>
      <c r="H13" s="762">
        <v>0</v>
      </c>
      <c r="J13" s="188">
        <f t="shared" si="1"/>
        <v>578</v>
      </c>
      <c r="K13" s="188">
        <v>844</v>
      </c>
    </row>
    <row r="14" spans="1:11" s="188" customFormat="1" ht="14.5">
      <c r="A14" s="342" t="s">
        <v>262</v>
      </c>
      <c r="B14" s="343" t="s">
        <v>906</v>
      </c>
      <c r="C14" s="410">
        <v>1403</v>
      </c>
      <c r="D14" s="410">
        <v>1403</v>
      </c>
      <c r="E14" s="822">
        <v>580</v>
      </c>
      <c r="F14" s="822">
        <v>150</v>
      </c>
      <c r="G14" s="821">
        <f t="shared" si="0"/>
        <v>673</v>
      </c>
      <c r="H14" s="762" t="s">
        <v>991</v>
      </c>
      <c r="J14" s="188">
        <f t="shared" si="1"/>
        <v>673</v>
      </c>
      <c r="K14" s="188">
        <v>666</v>
      </c>
    </row>
    <row r="15" spans="1:11" s="188" customFormat="1" ht="26">
      <c r="A15" s="342" t="s">
        <v>263</v>
      </c>
      <c r="B15" s="343" t="s">
        <v>907</v>
      </c>
      <c r="C15" s="410">
        <v>1884</v>
      </c>
      <c r="D15" s="410">
        <v>1884</v>
      </c>
      <c r="E15" s="822">
        <v>1006</v>
      </c>
      <c r="F15" s="822">
        <v>434</v>
      </c>
      <c r="G15" s="821">
        <f t="shared" si="0"/>
        <v>444</v>
      </c>
      <c r="H15" s="762" t="s">
        <v>992</v>
      </c>
      <c r="J15" s="188">
        <f t="shared" si="1"/>
        <v>444</v>
      </c>
      <c r="K15" s="188">
        <v>1200</v>
      </c>
    </row>
    <row r="16" spans="1:11" s="188" customFormat="1" ht="14.5">
      <c r="A16" s="342" t="s">
        <v>264</v>
      </c>
      <c r="B16" s="343" t="s">
        <v>908</v>
      </c>
      <c r="C16" s="410">
        <v>2652</v>
      </c>
      <c r="D16" s="410">
        <v>2652</v>
      </c>
      <c r="E16" s="410">
        <v>1204</v>
      </c>
      <c r="F16" s="410">
        <v>336</v>
      </c>
      <c r="G16" s="821">
        <f t="shared" si="0"/>
        <v>1112</v>
      </c>
      <c r="H16" s="762"/>
      <c r="J16" s="188">
        <f t="shared" si="1"/>
        <v>1112</v>
      </c>
      <c r="K16" s="188">
        <v>561</v>
      </c>
    </row>
    <row r="17" spans="1:11" s="188" customFormat="1" ht="26">
      <c r="A17" s="342" t="s">
        <v>283</v>
      </c>
      <c r="B17" s="343" t="s">
        <v>909</v>
      </c>
      <c r="C17" s="410">
        <v>1798</v>
      </c>
      <c r="D17" s="410">
        <v>1798</v>
      </c>
      <c r="E17" s="410">
        <v>1512</v>
      </c>
      <c r="F17" s="410">
        <v>223</v>
      </c>
      <c r="G17" s="821">
        <f t="shared" si="0"/>
        <v>63</v>
      </c>
      <c r="H17" s="762" t="s">
        <v>993</v>
      </c>
      <c r="J17" s="188">
        <f t="shared" si="1"/>
        <v>63</v>
      </c>
      <c r="K17" s="188">
        <v>1780</v>
      </c>
    </row>
    <row r="18" spans="1:11" s="188" customFormat="1" ht="14.5">
      <c r="A18" s="342" t="s">
        <v>284</v>
      </c>
      <c r="B18" s="343" t="s">
        <v>910</v>
      </c>
      <c r="C18" s="410">
        <v>901</v>
      </c>
      <c r="D18" s="410">
        <v>901</v>
      </c>
      <c r="E18" s="410">
        <v>318</v>
      </c>
      <c r="F18" s="410">
        <v>282</v>
      </c>
      <c r="G18" s="821">
        <f t="shared" si="0"/>
        <v>301</v>
      </c>
      <c r="H18" s="762" t="s">
        <v>1026</v>
      </c>
      <c r="J18" s="188">
        <f t="shared" si="1"/>
        <v>301</v>
      </c>
      <c r="K18" s="188">
        <v>160</v>
      </c>
    </row>
    <row r="19" spans="1:11" s="188" customFormat="1" ht="14.5">
      <c r="A19" s="342" t="s">
        <v>285</v>
      </c>
      <c r="B19" s="343" t="s">
        <v>911</v>
      </c>
      <c r="C19" s="410">
        <v>1974</v>
      </c>
      <c r="D19" s="410">
        <v>1974</v>
      </c>
      <c r="E19" s="410">
        <v>209</v>
      </c>
      <c r="F19" s="410">
        <v>0</v>
      </c>
      <c r="G19" s="821">
        <f t="shared" si="0"/>
        <v>1765</v>
      </c>
      <c r="H19" s="762" t="s">
        <v>994</v>
      </c>
      <c r="J19" s="188">
        <f t="shared" si="1"/>
        <v>1765</v>
      </c>
      <c r="K19" s="188">
        <v>149</v>
      </c>
    </row>
    <row r="20" spans="1:11" s="188" customFormat="1" ht="14.5">
      <c r="A20" s="342" t="s">
        <v>313</v>
      </c>
      <c r="B20" s="343" t="s">
        <v>912</v>
      </c>
      <c r="C20" s="410">
        <v>1633</v>
      </c>
      <c r="D20" s="410">
        <v>1633</v>
      </c>
      <c r="E20" s="410">
        <v>242</v>
      </c>
      <c r="F20" s="410">
        <v>194</v>
      </c>
      <c r="G20" s="821">
        <f t="shared" si="0"/>
        <v>1197</v>
      </c>
      <c r="H20" s="762"/>
      <c r="J20" s="188">
        <f t="shared" si="1"/>
        <v>1197</v>
      </c>
    </row>
    <row r="21" spans="1:11" s="188" customFormat="1" ht="29">
      <c r="A21" s="342" t="s">
        <v>314</v>
      </c>
      <c r="B21" s="343" t="s">
        <v>913</v>
      </c>
      <c r="C21" s="425">
        <v>1826</v>
      </c>
      <c r="D21" s="425">
        <v>1826</v>
      </c>
      <c r="E21" s="425">
        <v>649</v>
      </c>
      <c r="F21" s="425">
        <v>138</v>
      </c>
      <c r="G21" s="821">
        <f t="shared" si="0"/>
        <v>1039</v>
      </c>
      <c r="H21" s="823" t="s">
        <v>1030</v>
      </c>
      <c r="J21" s="188">
        <f t="shared" si="1"/>
        <v>1039</v>
      </c>
      <c r="K21" s="188">
        <v>830</v>
      </c>
    </row>
    <row r="22" spans="1:11" s="188" customFormat="1" ht="14.5">
      <c r="A22" s="342" t="s">
        <v>315</v>
      </c>
      <c r="B22" s="343" t="s">
        <v>914</v>
      </c>
      <c r="C22" s="410">
        <v>1511</v>
      </c>
      <c r="D22" s="410">
        <v>1511</v>
      </c>
      <c r="E22" s="822">
        <v>482</v>
      </c>
      <c r="F22" s="822">
        <v>555</v>
      </c>
      <c r="G22" s="821">
        <f t="shared" si="0"/>
        <v>474</v>
      </c>
      <c r="H22" s="762">
        <v>0</v>
      </c>
      <c r="J22" s="188">
        <f t="shared" si="1"/>
        <v>474</v>
      </c>
      <c r="K22" s="188">
        <v>200</v>
      </c>
    </row>
    <row r="23" spans="1:11" s="188" customFormat="1" ht="63.5">
      <c r="A23" s="342" t="s">
        <v>316</v>
      </c>
      <c r="B23" s="343" t="s">
        <v>915</v>
      </c>
      <c r="C23" s="410">
        <v>752</v>
      </c>
      <c r="D23" s="410">
        <v>752</v>
      </c>
      <c r="E23" s="410">
        <v>100</v>
      </c>
      <c r="F23" s="410">
        <v>250</v>
      </c>
      <c r="G23" s="821">
        <f t="shared" si="0"/>
        <v>402</v>
      </c>
      <c r="H23" s="762" t="s">
        <v>1031</v>
      </c>
      <c r="J23" s="188">
        <f t="shared" si="1"/>
        <v>402</v>
      </c>
      <c r="K23" s="188">
        <v>311</v>
      </c>
    </row>
    <row r="24" spans="1:11" s="188" customFormat="1" ht="14.5">
      <c r="A24" s="342" t="s">
        <v>916</v>
      </c>
      <c r="B24" s="343" t="s">
        <v>917</v>
      </c>
      <c r="C24" s="410">
        <v>2616</v>
      </c>
      <c r="D24" s="410">
        <v>2616</v>
      </c>
      <c r="E24" s="410">
        <v>732</v>
      </c>
      <c r="F24" s="410">
        <v>1884</v>
      </c>
      <c r="G24" s="821">
        <f t="shared" si="0"/>
        <v>0</v>
      </c>
      <c r="H24" s="762"/>
      <c r="J24" s="188">
        <f t="shared" si="1"/>
        <v>0</v>
      </c>
      <c r="K24" s="188">
        <v>1363</v>
      </c>
    </row>
    <row r="25" spans="1:11" s="188" customFormat="1" ht="26">
      <c r="A25" s="342" t="s">
        <v>918</v>
      </c>
      <c r="B25" s="343" t="s">
        <v>919</v>
      </c>
      <c r="C25" s="410">
        <v>1412</v>
      </c>
      <c r="D25" s="410">
        <v>1412</v>
      </c>
      <c r="E25" s="410">
        <v>82</v>
      </c>
      <c r="F25" s="410">
        <v>310</v>
      </c>
      <c r="G25" s="821">
        <f t="shared" si="0"/>
        <v>1020</v>
      </c>
      <c r="H25" s="762" t="s">
        <v>995</v>
      </c>
      <c r="J25" s="188">
        <f t="shared" si="1"/>
        <v>1020</v>
      </c>
      <c r="K25" s="188">
        <v>0</v>
      </c>
    </row>
    <row r="26" spans="1:11" s="188" customFormat="1" ht="14.5">
      <c r="A26" s="342" t="s">
        <v>920</v>
      </c>
      <c r="B26" s="343" t="s">
        <v>921</v>
      </c>
      <c r="C26" s="410">
        <v>2166</v>
      </c>
      <c r="D26" s="410">
        <v>2166</v>
      </c>
      <c r="E26" s="410">
        <v>859</v>
      </c>
      <c r="F26" s="410">
        <v>289</v>
      </c>
      <c r="G26" s="821">
        <f t="shared" si="0"/>
        <v>1018</v>
      </c>
      <c r="H26" s="762" t="s">
        <v>996</v>
      </c>
      <c r="J26" s="188">
        <f t="shared" si="1"/>
        <v>1018</v>
      </c>
      <c r="K26" s="188">
        <v>709</v>
      </c>
    </row>
    <row r="27" spans="1:11" s="188" customFormat="1" ht="38.5">
      <c r="A27" s="342" t="s">
        <v>922</v>
      </c>
      <c r="B27" s="343" t="s">
        <v>923</v>
      </c>
      <c r="C27" s="410">
        <v>2156</v>
      </c>
      <c r="D27" s="410">
        <v>2156</v>
      </c>
      <c r="E27" s="410">
        <v>1532</v>
      </c>
      <c r="F27" s="410">
        <v>432</v>
      </c>
      <c r="G27" s="821">
        <f t="shared" si="0"/>
        <v>192</v>
      </c>
      <c r="H27" s="762" t="s">
        <v>997</v>
      </c>
      <c r="J27" s="188">
        <f t="shared" si="1"/>
        <v>192</v>
      </c>
      <c r="K27" s="188">
        <v>196</v>
      </c>
    </row>
    <row r="28" spans="1:11" s="188" customFormat="1" ht="14.5">
      <c r="A28" s="342" t="s">
        <v>924</v>
      </c>
      <c r="B28" s="343" t="s">
        <v>925</v>
      </c>
      <c r="C28" s="410">
        <v>2654</v>
      </c>
      <c r="D28" s="410">
        <v>2654</v>
      </c>
      <c r="E28" s="410">
        <v>1957</v>
      </c>
      <c r="F28" s="410">
        <v>543</v>
      </c>
      <c r="G28" s="821">
        <f t="shared" si="0"/>
        <v>154</v>
      </c>
      <c r="H28" s="762" t="s">
        <v>998</v>
      </c>
      <c r="J28" s="188">
        <f t="shared" si="1"/>
        <v>154</v>
      </c>
      <c r="K28" s="188">
        <v>2611</v>
      </c>
    </row>
    <row r="29" spans="1:11" s="188" customFormat="1" ht="26">
      <c r="A29" s="342" t="s">
        <v>926</v>
      </c>
      <c r="B29" s="343" t="s">
        <v>927</v>
      </c>
      <c r="C29" s="410">
        <v>1630</v>
      </c>
      <c r="D29" s="410">
        <v>1630</v>
      </c>
      <c r="E29" s="410">
        <v>619</v>
      </c>
      <c r="F29" s="410">
        <v>431</v>
      </c>
      <c r="G29" s="821">
        <f t="shared" si="0"/>
        <v>580</v>
      </c>
      <c r="H29" s="762" t="s">
        <v>999</v>
      </c>
      <c r="J29" s="188">
        <f t="shared" si="1"/>
        <v>580</v>
      </c>
      <c r="K29" s="188">
        <v>315</v>
      </c>
    </row>
    <row r="30" spans="1:11" s="188" customFormat="1" ht="14.5">
      <c r="A30" s="342" t="s">
        <v>928</v>
      </c>
      <c r="B30" s="343" t="s">
        <v>929</v>
      </c>
      <c r="C30" s="410">
        <v>2647</v>
      </c>
      <c r="D30" s="410">
        <v>2647</v>
      </c>
      <c r="E30" s="410">
        <v>924</v>
      </c>
      <c r="F30" s="666">
        <v>934</v>
      </c>
      <c r="G30" s="821">
        <f t="shared" si="0"/>
        <v>789</v>
      </c>
      <c r="H30" s="762"/>
      <c r="J30" s="188">
        <f t="shared" si="1"/>
        <v>789</v>
      </c>
      <c r="K30" s="188">
        <v>318</v>
      </c>
    </row>
    <row r="31" spans="1:11" s="188" customFormat="1" ht="26">
      <c r="A31" s="342" t="s">
        <v>930</v>
      </c>
      <c r="B31" s="343" t="s">
        <v>931</v>
      </c>
      <c r="C31" s="410">
        <v>1380</v>
      </c>
      <c r="D31" s="410">
        <v>1380</v>
      </c>
      <c r="E31" s="410">
        <v>636</v>
      </c>
      <c r="F31" s="410">
        <v>690</v>
      </c>
      <c r="G31" s="821">
        <f t="shared" si="0"/>
        <v>54</v>
      </c>
      <c r="H31" s="762" t="s">
        <v>1000</v>
      </c>
      <c r="J31" s="188">
        <f t="shared" si="1"/>
        <v>54</v>
      </c>
      <c r="K31" s="188">
        <v>700</v>
      </c>
    </row>
    <row r="32" spans="1:11" s="188" customFormat="1" ht="14.5">
      <c r="A32" s="342" t="s">
        <v>932</v>
      </c>
      <c r="B32" s="343" t="s">
        <v>933</v>
      </c>
      <c r="C32" s="410">
        <v>1383</v>
      </c>
      <c r="D32" s="410">
        <v>1383</v>
      </c>
      <c r="E32" s="410">
        <v>1381</v>
      </c>
      <c r="F32" s="410">
        <v>0</v>
      </c>
      <c r="G32" s="821">
        <f t="shared" si="0"/>
        <v>2</v>
      </c>
      <c r="H32" s="762"/>
      <c r="J32" s="188">
        <f t="shared" si="1"/>
        <v>2</v>
      </c>
      <c r="K32" s="188">
        <v>0</v>
      </c>
    </row>
    <row r="33" spans="1:11" s="188" customFormat="1" ht="14.5">
      <c r="A33" s="342" t="s">
        <v>934</v>
      </c>
      <c r="B33" s="343" t="s">
        <v>935</v>
      </c>
      <c r="C33" s="410">
        <v>1398</v>
      </c>
      <c r="D33" s="410">
        <v>1398</v>
      </c>
      <c r="E33" s="410">
        <v>179</v>
      </c>
      <c r="F33" s="410">
        <v>261</v>
      </c>
      <c r="G33" s="821">
        <f t="shared" si="0"/>
        <v>958</v>
      </c>
      <c r="H33" s="762"/>
      <c r="J33" s="188">
        <f t="shared" si="1"/>
        <v>958</v>
      </c>
      <c r="K33" s="188">
        <v>944</v>
      </c>
    </row>
    <row r="34" spans="1:11" s="188" customFormat="1" ht="14.5">
      <c r="A34" s="342" t="s">
        <v>936</v>
      </c>
      <c r="B34" s="343" t="s">
        <v>937</v>
      </c>
      <c r="C34" s="410">
        <v>1456</v>
      </c>
      <c r="D34" s="410">
        <v>1456</v>
      </c>
      <c r="E34" s="410">
        <v>878</v>
      </c>
      <c r="F34" s="410">
        <v>445</v>
      </c>
      <c r="G34" s="821">
        <f t="shared" si="0"/>
        <v>133</v>
      </c>
      <c r="H34" s="762" t="s">
        <v>1001</v>
      </c>
      <c r="J34" s="188">
        <f t="shared" si="1"/>
        <v>133</v>
      </c>
      <c r="K34" s="188">
        <v>112</v>
      </c>
    </row>
    <row r="35" spans="1:11" ht="14.5">
      <c r="A35" s="342" t="s">
        <v>938</v>
      </c>
      <c r="B35" s="343" t="s">
        <v>939</v>
      </c>
      <c r="C35" s="809">
        <v>1516</v>
      </c>
      <c r="D35" s="809">
        <v>1516</v>
      </c>
      <c r="E35" s="410">
        <v>1367</v>
      </c>
      <c r="F35" s="410">
        <v>149</v>
      </c>
      <c r="G35" s="821">
        <f t="shared" si="0"/>
        <v>0</v>
      </c>
      <c r="H35" s="763">
        <v>0</v>
      </c>
      <c r="J35" s="188">
        <f t="shared" si="1"/>
        <v>0</v>
      </c>
      <c r="K35">
        <v>0</v>
      </c>
    </row>
    <row r="36" spans="1:11" ht="14.5">
      <c r="A36" s="342" t="s">
        <v>940</v>
      </c>
      <c r="B36" s="345" t="s">
        <v>941</v>
      </c>
      <c r="C36" s="809">
        <v>1303</v>
      </c>
      <c r="D36" s="809">
        <v>1303</v>
      </c>
      <c r="E36" s="410">
        <v>87</v>
      </c>
      <c r="F36" s="410">
        <v>264</v>
      </c>
      <c r="G36" s="821">
        <f t="shared" si="0"/>
        <v>952</v>
      </c>
      <c r="H36" s="763"/>
      <c r="J36" s="188">
        <f t="shared" si="1"/>
        <v>952</v>
      </c>
      <c r="K36">
        <v>827</v>
      </c>
    </row>
    <row r="37" spans="1:11" ht="14.5">
      <c r="A37" s="342" t="s">
        <v>942</v>
      </c>
      <c r="B37" s="345" t="s">
        <v>943</v>
      </c>
      <c r="C37" s="809">
        <v>794</v>
      </c>
      <c r="D37" s="809">
        <v>794</v>
      </c>
      <c r="E37" s="410">
        <v>722</v>
      </c>
      <c r="F37" s="410">
        <v>72</v>
      </c>
      <c r="G37" s="821">
        <f t="shared" si="0"/>
        <v>0</v>
      </c>
      <c r="H37" s="763"/>
      <c r="J37" s="188">
        <f t="shared" si="1"/>
        <v>0</v>
      </c>
      <c r="K37">
        <v>0</v>
      </c>
    </row>
    <row r="38" spans="1:11" ht="14.5">
      <c r="A38" s="342" t="s">
        <v>944</v>
      </c>
      <c r="B38" s="345" t="s">
        <v>945</v>
      </c>
      <c r="C38" s="809">
        <v>1047</v>
      </c>
      <c r="D38" s="809">
        <v>1047</v>
      </c>
      <c r="E38" s="410">
        <v>748</v>
      </c>
      <c r="F38" s="410">
        <v>296</v>
      </c>
      <c r="G38" s="821">
        <f t="shared" si="0"/>
        <v>3</v>
      </c>
      <c r="H38" s="763" t="s">
        <v>7</v>
      </c>
      <c r="J38" s="188">
        <f t="shared" si="1"/>
        <v>3</v>
      </c>
      <c r="K38">
        <v>0</v>
      </c>
    </row>
    <row r="39" spans="1:11" ht="14.5">
      <c r="A39" s="342" t="s">
        <v>946</v>
      </c>
      <c r="B39" s="345" t="s">
        <v>947</v>
      </c>
      <c r="C39" s="809">
        <v>657</v>
      </c>
      <c r="D39" s="809">
        <v>657</v>
      </c>
      <c r="E39" s="410">
        <v>490</v>
      </c>
      <c r="F39" s="410">
        <v>135</v>
      </c>
      <c r="G39" s="821">
        <f t="shared" si="0"/>
        <v>32</v>
      </c>
      <c r="H39" s="763" t="s">
        <v>914</v>
      </c>
      <c r="J39" s="188">
        <f t="shared" si="1"/>
        <v>32</v>
      </c>
      <c r="K39">
        <v>100</v>
      </c>
    </row>
    <row r="40" spans="1:11" ht="25">
      <c r="A40" s="342" t="s">
        <v>948</v>
      </c>
      <c r="B40" s="345" t="s">
        <v>949</v>
      </c>
      <c r="C40" s="809">
        <v>572</v>
      </c>
      <c r="D40" s="809">
        <v>572</v>
      </c>
      <c r="E40" s="410">
        <v>93</v>
      </c>
      <c r="F40" s="410">
        <v>467</v>
      </c>
      <c r="G40" s="821">
        <f t="shared" si="0"/>
        <v>12</v>
      </c>
      <c r="H40" s="763" t="s">
        <v>1002</v>
      </c>
      <c r="J40" s="188">
        <f t="shared" si="1"/>
        <v>12</v>
      </c>
      <c r="K40">
        <v>332</v>
      </c>
    </row>
    <row r="41" spans="1:11" ht="25">
      <c r="A41" s="342" t="s">
        <v>950</v>
      </c>
      <c r="B41" s="345" t="s">
        <v>951</v>
      </c>
      <c r="C41" s="807">
        <v>783</v>
      </c>
      <c r="D41" s="807">
        <v>783</v>
      </c>
      <c r="E41" s="415">
        <v>56</v>
      </c>
      <c r="F41" s="415">
        <v>40</v>
      </c>
      <c r="G41" s="821">
        <f t="shared" si="0"/>
        <v>687</v>
      </c>
      <c r="H41" s="811" t="s">
        <v>995</v>
      </c>
      <c r="J41" s="188">
        <f t="shared" si="1"/>
        <v>687</v>
      </c>
      <c r="K41">
        <v>155</v>
      </c>
    </row>
    <row r="42" spans="1:11" ht="14.5">
      <c r="A42" s="26" t="s">
        <v>18</v>
      </c>
      <c r="B42" s="9"/>
      <c r="C42" s="808">
        <f>SUM(C9:C41)</f>
        <v>53427</v>
      </c>
      <c r="D42" s="808">
        <f t="shared" ref="D42:G42" si="2">SUM(D9:D41)</f>
        <v>53427</v>
      </c>
      <c r="E42" s="808">
        <f t="shared" si="2"/>
        <v>22154</v>
      </c>
      <c r="F42" s="808">
        <f t="shared" si="2"/>
        <v>11550</v>
      </c>
      <c r="G42" s="808">
        <f t="shared" si="2"/>
        <v>19723</v>
      </c>
      <c r="H42" s="9"/>
      <c r="J42" s="188">
        <f>SUM(J9:J41)</f>
        <v>19723</v>
      </c>
      <c r="K42" s="188">
        <f>SUM(K9:K41)</f>
        <v>17080</v>
      </c>
    </row>
    <row r="43" spans="1:11" ht="13">
      <c r="A43" s="196"/>
    </row>
    <row r="46" spans="1:11" ht="15" customHeight="1">
      <c r="A46" s="286"/>
      <c r="B46" s="286"/>
      <c r="F46" s="1021" t="s">
        <v>13</v>
      </c>
      <c r="G46" s="1021"/>
      <c r="H46" s="810"/>
    </row>
    <row r="47" spans="1:11" ht="15" customHeight="1">
      <c r="A47" s="286" t="s">
        <v>12</v>
      </c>
      <c r="C47" s="826" t="s">
        <v>13</v>
      </c>
      <c r="D47" s="826"/>
      <c r="E47" s="404"/>
      <c r="F47" s="1021" t="s">
        <v>14</v>
      </c>
      <c r="G47" s="1021"/>
      <c r="H47" s="485"/>
    </row>
    <row r="48" spans="1:11" ht="15" customHeight="1">
      <c r="A48" s="286"/>
      <c r="B48" s="286"/>
      <c r="C48" s="827" t="s">
        <v>898</v>
      </c>
      <c r="D48" s="827"/>
      <c r="E48" s="496"/>
      <c r="F48" s="1021" t="s">
        <v>953</v>
      </c>
      <c r="G48" s="1021"/>
      <c r="H48" s="485"/>
    </row>
    <row r="49" spans="1:10" ht="13">
      <c r="F49" s="286" t="s">
        <v>84</v>
      </c>
      <c r="H49" s="813"/>
    </row>
    <row r="50" spans="1:10" ht="13">
      <c r="A50" s="286"/>
      <c r="B50" s="286"/>
      <c r="C50" s="286"/>
      <c r="D50" s="286"/>
      <c r="E50" s="286"/>
      <c r="F50" s="286"/>
      <c r="G50" s="286"/>
      <c r="H50" s="286"/>
      <c r="I50" s="286"/>
      <c r="J50" s="286"/>
    </row>
  </sheetData>
  <mergeCells count="9">
    <mergeCell ref="C48:D48"/>
    <mergeCell ref="F48:G48"/>
    <mergeCell ref="A1:F1"/>
    <mergeCell ref="A2:G2"/>
    <mergeCell ref="A4:G4"/>
    <mergeCell ref="F46:G46"/>
    <mergeCell ref="F47:G47"/>
    <mergeCell ref="F6:H6"/>
    <mergeCell ref="C47:D47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50"/>
  <sheetViews>
    <sheetView topLeftCell="A26" zoomScale="85" zoomScaleNormal="85" zoomScaleSheetLayoutView="100" workbookViewId="0">
      <selection activeCell="J31" sqref="J31"/>
    </sheetView>
  </sheetViews>
  <sheetFormatPr defaultRowHeight="12.5"/>
  <cols>
    <col min="1" max="1" width="8.453125" customWidth="1"/>
    <col min="2" max="2" width="15.54296875" customWidth="1"/>
    <col min="3" max="3" width="14.54296875" customWidth="1"/>
    <col min="4" max="4" width="21" customWidth="1"/>
    <col min="5" max="5" width="15.54296875" customWidth="1"/>
    <col min="6" max="6" width="16.453125" customWidth="1"/>
    <col min="7" max="7" width="22" customWidth="1"/>
    <col min="8" max="8" width="17.453125" customWidth="1"/>
  </cols>
  <sheetData>
    <row r="1" spans="1:8" ht="15.5">
      <c r="A1" s="944" t="s">
        <v>0</v>
      </c>
      <c r="B1" s="944"/>
      <c r="C1" s="944"/>
      <c r="D1" s="944"/>
      <c r="E1" s="944"/>
      <c r="F1" s="944"/>
      <c r="H1" s="188" t="s">
        <v>719</v>
      </c>
    </row>
    <row r="2" spans="1:8" ht="20.5">
      <c r="A2" s="945" t="s">
        <v>743</v>
      </c>
      <c r="B2" s="945"/>
      <c r="C2" s="945"/>
      <c r="D2" s="945"/>
      <c r="E2" s="945"/>
      <c r="F2" s="945"/>
      <c r="G2" s="945"/>
    </row>
    <row r="3" spans="1:8" ht="13.5">
      <c r="A3" s="190"/>
      <c r="B3" s="190"/>
    </row>
    <row r="4" spans="1:8" ht="18" customHeight="1">
      <c r="A4" s="946" t="s">
        <v>720</v>
      </c>
      <c r="B4" s="946"/>
      <c r="C4" s="946"/>
      <c r="D4" s="946"/>
      <c r="E4" s="946"/>
      <c r="F4" s="946"/>
      <c r="G4" s="946"/>
    </row>
    <row r="5" spans="1:8" ht="13.5">
      <c r="A5" s="191" t="s">
        <v>899</v>
      </c>
      <c r="B5" s="191"/>
    </row>
    <row r="6" spans="1:8" ht="13.5">
      <c r="A6" s="191"/>
      <c r="B6" s="191"/>
      <c r="F6" s="947" t="s">
        <v>832</v>
      </c>
      <c r="G6" s="947"/>
      <c r="H6" s="947"/>
    </row>
    <row r="7" spans="1:8" ht="59.25" customHeight="1">
      <c r="A7" s="284" t="s">
        <v>2</v>
      </c>
      <c r="B7" s="284" t="s">
        <v>3</v>
      </c>
      <c r="C7" s="285" t="s">
        <v>721</v>
      </c>
      <c r="D7" s="285" t="s">
        <v>722</v>
      </c>
      <c r="E7" s="285" t="s">
        <v>723</v>
      </c>
      <c r="F7" s="285" t="s">
        <v>724</v>
      </c>
      <c r="G7" s="312" t="s">
        <v>725</v>
      </c>
      <c r="H7" s="273" t="s">
        <v>726</v>
      </c>
    </row>
    <row r="8" spans="1:8" s="188" customFormat="1" ht="14.5">
      <c r="A8" s="194" t="s">
        <v>257</v>
      </c>
      <c r="B8" s="194" t="s">
        <v>258</v>
      </c>
      <c r="C8" s="194" t="s">
        <v>259</v>
      </c>
      <c r="D8" s="194" t="s">
        <v>260</v>
      </c>
      <c r="E8" s="194" t="s">
        <v>261</v>
      </c>
      <c r="F8" s="194" t="s">
        <v>262</v>
      </c>
      <c r="G8" s="313" t="s">
        <v>263</v>
      </c>
      <c r="H8" s="225">
        <v>8</v>
      </c>
    </row>
    <row r="9" spans="1:8" s="188" customFormat="1" ht="14.5">
      <c r="A9" s="349" t="s">
        <v>257</v>
      </c>
      <c r="B9" s="350" t="s">
        <v>901</v>
      </c>
      <c r="C9" s="721">
        <v>4610</v>
      </c>
      <c r="D9" s="413" t="s">
        <v>7</v>
      </c>
      <c r="E9" s="413" t="s">
        <v>7</v>
      </c>
      <c r="F9" s="413" t="s">
        <v>7</v>
      </c>
      <c r="G9" s="413" t="s">
        <v>7</v>
      </c>
      <c r="H9" s="413" t="s">
        <v>7</v>
      </c>
    </row>
    <row r="10" spans="1:8" s="188" customFormat="1" ht="14.5">
      <c r="A10" s="349" t="s">
        <v>258</v>
      </c>
      <c r="B10" s="350" t="s">
        <v>902</v>
      </c>
      <c r="C10" s="721">
        <v>6267</v>
      </c>
      <c r="D10" s="413" t="s">
        <v>7</v>
      </c>
      <c r="E10" s="413" t="s">
        <v>7</v>
      </c>
      <c r="F10" s="413" t="s">
        <v>7</v>
      </c>
      <c r="G10" s="413" t="s">
        <v>7</v>
      </c>
      <c r="H10" s="413" t="s">
        <v>7</v>
      </c>
    </row>
    <row r="11" spans="1:8" s="188" customFormat="1" ht="14.5">
      <c r="A11" s="349" t="s">
        <v>259</v>
      </c>
      <c r="B11" s="350" t="s">
        <v>903</v>
      </c>
      <c r="C11" s="721">
        <v>3060</v>
      </c>
      <c r="D11" s="413" t="s">
        <v>7</v>
      </c>
      <c r="E11" s="413" t="s">
        <v>7</v>
      </c>
      <c r="F11" s="413" t="s">
        <v>7</v>
      </c>
      <c r="G11" s="413" t="s">
        <v>7</v>
      </c>
      <c r="H11" s="413" t="s">
        <v>7</v>
      </c>
    </row>
    <row r="12" spans="1:8" s="188" customFormat="1" ht="14.5">
      <c r="A12" s="349" t="s">
        <v>260</v>
      </c>
      <c r="B12" s="350" t="s">
        <v>904</v>
      </c>
      <c r="C12" s="721">
        <v>5485</v>
      </c>
      <c r="D12" s="413" t="s">
        <v>7</v>
      </c>
      <c r="E12" s="413" t="s">
        <v>7</v>
      </c>
      <c r="F12" s="413" t="s">
        <v>7</v>
      </c>
      <c r="G12" s="413" t="s">
        <v>7</v>
      </c>
      <c r="H12" s="413" t="s">
        <v>7</v>
      </c>
    </row>
    <row r="13" spans="1:8" s="188" customFormat="1" ht="14.5">
      <c r="A13" s="349" t="s">
        <v>261</v>
      </c>
      <c r="B13" s="350" t="s">
        <v>905</v>
      </c>
      <c r="C13" s="721">
        <v>2650</v>
      </c>
      <c r="D13" s="413" t="s">
        <v>7</v>
      </c>
      <c r="E13" s="413" t="s">
        <v>7</v>
      </c>
      <c r="F13" s="413" t="s">
        <v>7</v>
      </c>
      <c r="G13" s="413" t="s">
        <v>7</v>
      </c>
      <c r="H13" s="413" t="s">
        <v>7</v>
      </c>
    </row>
    <row r="14" spans="1:8" s="188" customFormat="1" ht="14.5">
      <c r="A14" s="349" t="s">
        <v>262</v>
      </c>
      <c r="B14" s="350" t="s">
        <v>906</v>
      </c>
      <c r="C14" s="721">
        <v>3008</v>
      </c>
      <c r="D14" s="413" t="s">
        <v>7</v>
      </c>
      <c r="E14" s="413" t="s">
        <v>7</v>
      </c>
      <c r="F14" s="413" t="s">
        <v>7</v>
      </c>
      <c r="G14" s="413" t="s">
        <v>7</v>
      </c>
      <c r="H14" s="413" t="s">
        <v>7</v>
      </c>
    </row>
    <row r="15" spans="1:8" s="188" customFormat="1" ht="14.5">
      <c r="A15" s="349" t="s">
        <v>263</v>
      </c>
      <c r="B15" s="350" t="s">
        <v>907</v>
      </c>
      <c r="C15" s="721">
        <v>3617</v>
      </c>
      <c r="D15" s="413" t="s">
        <v>7</v>
      </c>
      <c r="E15" s="413" t="s">
        <v>7</v>
      </c>
      <c r="F15" s="413" t="s">
        <v>7</v>
      </c>
      <c r="G15" s="413" t="s">
        <v>7</v>
      </c>
      <c r="H15" s="413" t="s">
        <v>7</v>
      </c>
    </row>
    <row r="16" spans="1:8" s="188" customFormat="1" ht="14.5">
      <c r="A16" s="349" t="s">
        <v>264</v>
      </c>
      <c r="B16" s="350" t="s">
        <v>908</v>
      </c>
      <c r="C16" s="721">
        <v>6517</v>
      </c>
      <c r="D16" s="413" t="s">
        <v>7</v>
      </c>
      <c r="E16" s="413" t="s">
        <v>7</v>
      </c>
      <c r="F16" s="413" t="s">
        <v>7</v>
      </c>
      <c r="G16" s="413" t="s">
        <v>7</v>
      </c>
      <c r="H16" s="413" t="s">
        <v>7</v>
      </c>
    </row>
    <row r="17" spans="1:8" s="188" customFormat="1" ht="14.5">
      <c r="A17" s="349" t="s">
        <v>283</v>
      </c>
      <c r="B17" s="350" t="s">
        <v>909</v>
      </c>
      <c r="C17" s="721">
        <v>3911</v>
      </c>
      <c r="D17" s="413" t="s">
        <v>7</v>
      </c>
      <c r="E17" s="413" t="s">
        <v>7</v>
      </c>
      <c r="F17" s="413" t="s">
        <v>7</v>
      </c>
      <c r="G17" s="413" t="s">
        <v>7</v>
      </c>
      <c r="H17" s="413" t="s">
        <v>7</v>
      </c>
    </row>
    <row r="18" spans="1:8" s="188" customFormat="1" ht="14.5">
      <c r="A18" s="349" t="s">
        <v>284</v>
      </c>
      <c r="B18" s="350" t="s">
        <v>910</v>
      </c>
      <c r="C18" s="721">
        <v>1252</v>
      </c>
      <c r="D18" s="413" t="s">
        <v>7</v>
      </c>
      <c r="E18" s="413" t="s">
        <v>7</v>
      </c>
      <c r="F18" s="413" t="s">
        <v>7</v>
      </c>
      <c r="G18" s="413" t="s">
        <v>7</v>
      </c>
      <c r="H18" s="413" t="s">
        <v>7</v>
      </c>
    </row>
    <row r="19" spans="1:8" s="188" customFormat="1" ht="14.5">
      <c r="A19" s="349" t="s">
        <v>285</v>
      </c>
      <c r="B19" s="350" t="s">
        <v>911</v>
      </c>
      <c r="C19" s="721">
        <v>4687</v>
      </c>
      <c r="D19" s="413" t="s">
        <v>7</v>
      </c>
      <c r="E19" s="413" t="s">
        <v>7</v>
      </c>
      <c r="F19" s="413" t="s">
        <v>7</v>
      </c>
      <c r="G19" s="413" t="s">
        <v>7</v>
      </c>
      <c r="H19" s="413" t="s">
        <v>7</v>
      </c>
    </row>
    <row r="20" spans="1:8" s="188" customFormat="1" ht="14.5">
      <c r="A20" s="349" t="s">
        <v>313</v>
      </c>
      <c r="B20" s="350" t="s">
        <v>912</v>
      </c>
      <c r="C20" s="721">
        <v>3706</v>
      </c>
      <c r="D20" s="413" t="s">
        <v>7</v>
      </c>
      <c r="E20" s="413" t="s">
        <v>7</v>
      </c>
      <c r="F20" s="413" t="s">
        <v>7</v>
      </c>
      <c r="G20" s="413" t="s">
        <v>7</v>
      </c>
      <c r="H20" s="413" t="s">
        <v>7</v>
      </c>
    </row>
    <row r="21" spans="1:8" s="188" customFormat="1" ht="14.5">
      <c r="A21" s="349" t="s">
        <v>314</v>
      </c>
      <c r="B21" s="350" t="s">
        <v>913</v>
      </c>
      <c r="C21" s="721">
        <v>3410</v>
      </c>
      <c r="D21" s="413" t="s">
        <v>7</v>
      </c>
      <c r="E21" s="413" t="s">
        <v>7</v>
      </c>
      <c r="F21" s="413" t="s">
        <v>7</v>
      </c>
      <c r="G21" s="413" t="s">
        <v>7</v>
      </c>
      <c r="H21" s="413" t="s">
        <v>7</v>
      </c>
    </row>
    <row r="22" spans="1:8" s="188" customFormat="1" ht="14.5">
      <c r="A22" s="349" t="s">
        <v>315</v>
      </c>
      <c r="B22" s="350" t="s">
        <v>914</v>
      </c>
      <c r="C22" s="721">
        <v>3034</v>
      </c>
      <c r="D22" s="413" t="s">
        <v>7</v>
      </c>
      <c r="E22" s="413" t="s">
        <v>7</v>
      </c>
      <c r="F22" s="413" t="s">
        <v>7</v>
      </c>
      <c r="G22" s="413" t="s">
        <v>7</v>
      </c>
      <c r="H22" s="413" t="s">
        <v>7</v>
      </c>
    </row>
    <row r="23" spans="1:8" s="188" customFormat="1" ht="14.5">
      <c r="A23" s="349" t="s">
        <v>316</v>
      </c>
      <c r="B23" s="350" t="s">
        <v>915</v>
      </c>
      <c r="C23" s="721">
        <v>1587</v>
      </c>
      <c r="D23" s="413" t="s">
        <v>7</v>
      </c>
      <c r="E23" s="413" t="s">
        <v>7</v>
      </c>
      <c r="F23" s="413" t="s">
        <v>7</v>
      </c>
      <c r="G23" s="413" t="s">
        <v>7</v>
      </c>
      <c r="H23" s="413" t="s">
        <v>7</v>
      </c>
    </row>
    <row r="24" spans="1:8" s="188" customFormat="1" ht="14.5">
      <c r="A24" s="349" t="s">
        <v>916</v>
      </c>
      <c r="B24" s="350" t="s">
        <v>917</v>
      </c>
      <c r="C24" s="721">
        <v>5101</v>
      </c>
      <c r="D24" s="413" t="s">
        <v>7</v>
      </c>
      <c r="E24" s="413" t="s">
        <v>7</v>
      </c>
      <c r="F24" s="413" t="s">
        <v>7</v>
      </c>
      <c r="G24" s="413" t="s">
        <v>7</v>
      </c>
      <c r="H24" s="413" t="s">
        <v>7</v>
      </c>
    </row>
    <row r="25" spans="1:8" s="188" customFormat="1" ht="14.5">
      <c r="A25" s="349" t="s">
        <v>918</v>
      </c>
      <c r="B25" s="350" t="s">
        <v>919</v>
      </c>
      <c r="C25" s="721">
        <v>2868</v>
      </c>
      <c r="D25" s="413" t="s">
        <v>7</v>
      </c>
      <c r="E25" s="413" t="s">
        <v>7</v>
      </c>
      <c r="F25" s="413" t="s">
        <v>7</v>
      </c>
      <c r="G25" s="413" t="s">
        <v>7</v>
      </c>
      <c r="H25" s="413" t="s">
        <v>7</v>
      </c>
    </row>
    <row r="26" spans="1:8" s="188" customFormat="1" ht="14.5">
      <c r="A26" s="349" t="s">
        <v>920</v>
      </c>
      <c r="B26" s="350" t="s">
        <v>921</v>
      </c>
      <c r="C26" s="721">
        <v>5060</v>
      </c>
      <c r="D26" s="413" t="s">
        <v>7</v>
      </c>
      <c r="E26" s="413" t="s">
        <v>7</v>
      </c>
      <c r="F26" s="413" t="s">
        <v>7</v>
      </c>
      <c r="G26" s="413" t="s">
        <v>7</v>
      </c>
      <c r="H26" s="413" t="s">
        <v>7</v>
      </c>
    </row>
    <row r="27" spans="1:8" s="188" customFormat="1" ht="14.5">
      <c r="A27" s="349" t="s">
        <v>922</v>
      </c>
      <c r="B27" s="350" t="s">
        <v>923</v>
      </c>
      <c r="C27" s="721">
        <v>5059</v>
      </c>
      <c r="D27" s="413" t="s">
        <v>7</v>
      </c>
      <c r="E27" s="413" t="s">
        <v>7</v>
      </c>
      <c r="F27" s="413" t="s">
        <v>7</v>
      </c>
      <c r="G27" s="413" t="s">
        <v>7</v>
      </c>
      <c r="H27" s="413" t="s">
        <v>7</v>
      </c>
    </row>
    <row r="28" spans="1:8" s="188" customFormat="1" ht="14.5">
      <c r="A28" s="349" t="s">
        <v>924</v>
      </c>
      <c r="B28" s="350" t="s">
        <v>925</v>
      </c>
      <c r="C28" s="721">
        <v>6042</v>
      </c>
      <c r="D28" s="413" t="s">
        <v>7</v>
      </c>
      <c r="E28" s="413" t="s">
        <v>7</v>
      </c>
      <c r="F28" s="413" t="s">
        <v>7</v>
      </c>
      <c r="G28" s="413" t="s">
        <v>7</v>
      </c>
      <c r="H28" s="413" t="s">
        <v>7</v>
      </c>
    </row>
    <row r="29" spans="1:8" s="188" customFormat="1" ht="14.5">
      <c r="A29" s="349" t="s">
        <v>926</v>
      </c>
      <c r="B29" s="350" t="s">
        <v>927</v>
      </c>
      <c r="C29" s="721">
        <v>3985</v>
      </c>
      <c r="D29" s="413" t="s">
        <v>7</v>
      </c>
      <c r="E29" s="413" t="s">
        <v>7</v>
      </c>
      <c r="F29" s="413" t="s">
        <v>7</v>
      </c>
      <c r="G29" s="413" t="s">
        <v>7</v>
      </c>
      <c r="H29" s="413" t="s">
        <v>7</v>
      </c>
    </row>
    <row r="30" spans="1:8" s="188" customFormat="1" ht="14.5">
      <c r="A30" s="349" t="s">
        <v>928</v>
      </c>
      <c r="B30" s="350" t="s">
        <v>929</v>
      </c>
      <c r="C30" s="721">
        <v>6979</v>
      </c>
      <c r="D30" s="413" t="s">
        <v>7</v>
      </c>
      <c r="E30" s="413" t="s">
        <v>7</v>
      </c>
      <c r="F30" s="413" t="s">
        <v>7</v>
      </c>
      <c r="G30" s="413" t="s">
        <v>7</v>
      </c>
      <c r="H30" s="413" t="s">
        <v>7</v>
      </c>
    </row>
    <row r="31" spans="1:8" s="188" customFormat="1" ht="14.5">
      <c r="A31" s="349" t="s">
        <v>930</v>
      </c>
      <c r="B31" s="350" t="s">
        <v>931</v>
      </c>
      <c r="C31" s="721">
        <v>2889</v>
      </c>
      <c r="D31" s="413" t="s">
        <v>7</v>
      </c>
      <c r="E31" s="413" t="s">
        <v>7</v>
      </c>
      <c r="F31" s="413" t="s">
        <v>7</v>
      </c>
      <c r="G31" s="413" t="s">
        <v>7</v>
      </c>
      <c r="H31" s="413" t="s">
        <v>7</v>
      </c>
    </row>
    <row r="32" spans="1:8" s="188" customFormat="1" ht="14.5">
      <c r="A32" s="349" t="s">
        <v>932</v>
      </c>
      <c r="B32" s="350" t="s">
        <v>933</v>
      </c>
      <c r="C32" s="721">
        <v>2806</v>
      </c>
      <c r="D32" s="413" t="s">
        <v>7</v>
      </c>
      <c r="E32" s="413" t="s">
        <v>7</v>
      </c>
      <c r="F32" s="413" t="s">
        <v>7</v>
      </c>
      <c r="G32" s="413" t="s">
        <v>7</v>
      </c>
      <c r="H32" s="413" t="s">
        <v>7</v>
      </c>
    </row>
    <row r="33" spans="1:8" s="188" customFormat="1" ht="14.5">
      <c r="A33" s="349" t="s">
        <v>934</v>
      </c>
      <c r="B33" s="350" t="s">
        <v>935</v>
      </c>
      <c r="C33" s="721">
        <v>3311</v>
      </c>
      <c r="D33" s="413" t="s">
        <v>7</v>
      </c>
      <c r="E33" s="413" t="s">
        <v>7</v>
      </c>
      <c r="F33" s="413" t="s">
        <v>7</v>
      </c>
      <c r="G33" s="413" t="s">
        <v>7</v>
      </c>
      <c r="H33" s="413" t="s">
        <v>7</v>
      </c>
    </row>
    <row r="34" spans="1:8" ht="13.5">
      <c r="A34" s="349" t="s">
        <v>936</v>
      </c>
      <c r="B34" s="350" t="s">
        <v>937</v>
      </c>
      <c r="C34" s="258">
        <v>3498</v>
      </c>
      <c r="D34" s="413" t="s">
        <v>7</v>
      </c>
      <c r="E34" s="413" t="s">
        <v>7</v>
      </c>
      <c r="F34" s="413" t="s">
        <v>7</v>
      </c>
      <c r="G34" s="413" t="s">
        <v>7</v>
      </c>
      <c r="H34" s="413" t="s">
        <v>7</v>
      </c>
    </row>
    <row r="35" spans="1:8" ht="13.5">
      <c r="A35" s="349" t="s">
        <v>938</v>
      </c>
      <c r="B35" s="350" t="s">
        <v>939</v>
      </c>
      <c r="C35" s="258">
        <v>3277</v>
      </c>
      <c r="D35" s="413" t="s">
        <v>7</v>
      </c>
      <c r="E35" s="413" t="s">
        <v>7</v>
      </c>
      <c r="F35" s="413" t="s">
        <v>7</v>
      </c>
      <c r="G35" s="413" t="s">
        <v>7</v>
      </c>
      <c r="H35" s="413" t="s">
        <v>7</v>
      </c>
    </row>
    <row r="36" spans="1:8" ht="13.5">
      <c r="A36" s="349" t="s">
        <v>940</v>
      </c>
      <c r="B36" s="356" t="s">
        <v>941</v>
      </c>
      <c r="C36" s="258">
        <v>2896</v>
      </c>
      <c r="D36" s="413" t="s">
        <v>7</v>
      </c>
      <c r="E36" s="413" t="s">
        <v>7</v>
      </c>
      <c r="F36" s="413" t="s">
        <v>7</v>
      </c>
      <c r="G36" s="413" t="s">
        <v>7</v>
      </c>
      <c r="H36" s="413" t="s">
        <v>7</v>
      </c>
    </row>
    <row r="37" spans="1:8" ht="13.5">
      <c r="A37" s="349" t="s">
        <v>942</v>
      </c>
      <c r="B37" s="356" t="s">
        <v>943</v>
      </c>
      <c r="C37" s="258">
        <v>1725</v>
      </c>
      <c r="D37" s="413" t="s">
        <v>7</v>
      </c>
      <c r="E37" s="413" t="s">
        <v>7</v>
      </c>
      <c r="F37" s="413" t="s">
        <v>7</v>
      </c>
      <c r="G37" s="413" t="s">
        <v>7</v>
      </c>
      <c r="H37" s="413" t="s">
        <v>7</v>
      </c>
    </row>
    <row r="38" spans="1:8" ht="13.5">
      <c r="A38" s="349" t="s">
        <v>944</v>
      </c>
      <c r="B38" s="356" t="s">
        <v>945</v>
      </c>
      <c r="C38" s="258">
        <v>2578</v>
      </c>
      <c r="D38" s="413" t="s">
        <v>7</v>
      </c>
      <c r="E38" s="413" t="s">
        <v>7</v>
      </c>
      <c r="F38" s="413" t="s">
        <v>7</v>
      </c>
      <c r="G38" s="413" t="s">
        <v>7</v>
      </c>
      <c r="H38" s="413" t="s">
        <v>7</v>
      </c>
    </row>
    <row r="39" spans="1:8" ht="13.5">
      <c r="A39" s="349" t="s">
        <v>946</v>
      </c>
      <c r="B39" s="356" t="s">
        <v>947</v>
      </c>
      <c r="C39" s="258">
        <v>1161</v>
      </c>
      <c r="D39" s="413" t="s">
        <v>7</v>
      </c>
      <c r="E39" s="413" t="s">
        <v>7</v>
      </c>
      <c r="F39" s="413" t="s">
        <v>7</v>
      </c>
      <c r="G39" s="413" t="s">
        <v>7</v>
      </c>
      <c r="H39" s="413" t="s">
        <v>7</v>
      </c>
    </row>
    <row r="40" spans="1:8" ht="25">
      <c r="A40" s="349" t="s">
        <v>948</v>
      </c>
      <c r="B40" s="356" t="s">
        <v>949</v>
      </c>
      <c r="C40" s="258">
        <v>1328</v>
      </c>
      <c r="D40" s="413" t="s">
        <v>7</v>
      </c>
      <c r="E40" s="413" t="s">
        <v>7</v>
      </c>
      <c r="F40" s="413" t="s">
        <v>7</v>
      </c>
      <c r="G40" s="413" t="s">
        <v>7</v>
      </c>
      <c r="H40" s="413" t="s">
        <v>7</v>
      </c>
    </row>
    <row r="41" spans="1:8" ht="25">
      <c r="A41" s="349" t="s">
        <v>950</v>
      </c>
      <c r="B41" s="356" t="s">
        <v>951</v>
      </c>
      <c r="C41" s="258">
        <v>1634</v>
      </c>
      <c r="D41" s="413" t="s">
        <v>7</v>
      </c>
      <c r="E41" s="413" t="s">
        <v>7</v>
      </c>
      <c r="F41" s="413" t="s">
        <v>7</v>
      </c>
      <c r="G41" s="413" t="s">
        <v>7</v>
      </c>
      <c r="H41" s="413" t="s">
        <v>7</v>
      </c>
    </row>
    <row r="42" spans="1:8" ht="13.5">
      <c r="A42" s="26" t="s">
        <v>18</v>
      </c>
      <c r="B42" s="9"/>
      <c r="C42" s="8">
        <f>SUM(C9:C41)</f>
        <v>118998</v>
      </c>
      <c r="D42" s="413" t="s">
        <v>7</v>
      </c>
      <c r="E42" s="413" t="s">
        <v>7</v>
      </c>
      <c r="F42" s="413" t="s">
        <v>7</v>
      </c>
      <c r="G42" s="413" t="s">
        <v>7</v>
      </c>
      <c r="H42" s="413" t="s">
        <v>7</v>
      </c>
    </row>
    <row r="43" spans="1:8" ht="13">
      <c r="A43" s="196"/>
    </row>
    <row r="46" spans="1:8" ht="15" customHeight="1">
      <c r="A46" s="286"/>
      <c r="B46" s="286"/>
      <c r="F46" s="1021" t="s">
        <v>13</v>
      </c>
      <c r="G46" s="1021"/>
      <c r="H46" s="494"/>
    </row>
    <row r="47" spans="1:8" ht="15" customHeight="1">
      <c r="A47" s="286" t="s">
        <v>12</v>
      </c>
      <c r="C47" s="826" t="s">
        <v>13</v>
      </c>
      <c r="D47" s="826"/>
      <c r="E47" s="404"/>
      <c r="F47" s="1021" t="s">
        <v>14</v>
      </c>
      <c r="G47" s="1021"/>
      <c r="H47" s="485"/>
    </row>
    <row r="48" spans="1:8" ht="15" customHeight="1">
      <c r="A48" s="286"/>
      <c r="B48" s="286"/>
      <c r="C48" s="827" t="s">
        <v>898</v>
      </c>
      <c r="D48" s="827"/>
      <c r="E48" s="496"/>
      <c r="F48" s="1021" t="s">
        <v>955</v>
      </c>
      <c r="G48" s="1021"/>
      <c r="H48" s="485"/>
    </row>
    <row r="49" spans="1:13" ht="13">
      <c r="F49" s="287" t="s">
        <v>84</v>
      </c>
      <c r="H49" s="406"/>
    </row>
    <row r="50" spans="1:13" ht="13">
      <c r="A50" s="286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</row>
  </sheetData>
  <mergeCells count="9">
    <mergeCell ref="F47:G47"/>
    <mergeCell ref="C47:D47"/>
    <mergeCell ref="C48:D48"/>
    <mergeCell ref="F48:G48"/>
    <mergeCell ref="A1:F1"/>
    <mergeCell ref="A2:G2"/>
    <mergeCell ref="A4:G4"/>
    <mergeCell ref="F6:H6"/>
    <mergeCell ref="F46:G46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S35"/>
  <sheetViews>
    <sheetView topLeftCell="B11" zoomScaleNormal="100" zoomScaleSheetLayoutView="90" workbookViewId="0">
      <selection activeCell="C28" sqref="C28:K29"/>
    </sheetView>
  </sheetViews>
  <sheetFormatPr defaultRowHeight="12.5"/>
  <cols>
    <col min="1" max="1" width="10.453125" customWidth="1"/>
    <col min="2" max="2" width="12" customWidth="1"/>
    <col min="3" max="3" width="16.453125" customWidth="1"/>
    <col min="4" max="4" width="15.81640625" customWidth="1"/>
    <col min="5" max="5" width="11.54296875" customWidth="1"/>
    <col min="6" max="6" width="15" customWidth="1"/>
    <col min="7" max="7" width="9.54296875" customWidth="1"/>
    <col min="8" max="8" width="15.1796875" customWidth="1"/>
    <col min="9" max="9" width="16.54296875" customWidth="1"/>
    <col min="10" max="10" width="18.453125" customWidth="1"/>
    <col min="11" max="11" width="14.1796875" customWidth="1"/>
  </cols>
  <sheetData>
    <row r="1" spans="1:19" ht="15.5">
      <c r="D1" s="863"/>
      <c r="E1" s="863"/>
      <c r="H1" s="38"/>
      <c r="I1" s="957" t="s">
        <v>68</v>
      </c>
      <c r="J1" s="957"/>
    </row>
    <row r="2" spans="1:19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</row>
    <row r="3" spans="1:19" ht="20">
      <c r="A3" s="860" t="s">
        <v>743</v>
      </c>
      <c r="B3" s="860"/>
      <c r="C3" s="860"/>
      <c r="D3" s="860"/>
      <c r="E3" s="860"/>
      <c r="F3" s="860"/>
      <c r="G3" s="860"/>
      <c r="H3" s="860"/>
      <c r="I3" s="860"/>
      <c r="J3" s="860"/>
    </row>
    <row r="4" spans="1:19" ht="10.5" customHeight="1"/>
    <row r="5" spans="1:19" s="15" customFormat="1" ht="24.75" customHeight="1">
      <c r="A5" s="1062" t="s">
        <v>431</v>
      </c>
      <c r="B5" s="1062"/>
      <c r="C5" s="1062"/>
      <c r="D5" s="1062"/>
      <c r="E5" s="1062"/>
      <c r="F5" s="1062"/>
      <c r="G5" s="1062"/>
      <c r="H5" s="1062"/>
      <c r="I5" s="1062"/>
      <c r="J5" s="1062"/>
      <c r="K5" s="1062"/>
    </row>
    <row r="6" spans="1:19" s="15" customFormat="1" ht="15.75" customHeight="1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9" s="15" customFormat="1" ht="13">
      <c r="A7" s="862" t="s">
        <v>899</v>
      </c>
      <c r="B7" s="862"/>
      <c r="E7" s="1018"/>
      <c r="F7" s="1018"/>
      <c r="G7" s="1018"/>
      <c r="H7" s="1018"/>
      <c r="I7" s="1018" t="s">
        <v>833</v>
      </c>
      <c r="J7" s="1018"/>
      <c r="K7" s="1018"/>
    </row>
    <row r="8" spans="1:19" s="13" customFormat="1" ht="15.5" hidden="1">
      <c r="C8" s="960" t="s">
        <v>15</v>
      </c>
      <c r="D8" s="960"/>
      <c r="E8" s="960"/>
      <c r="F8" s="960"/>
      <c r="G8" s="960"/>
      <c r="H8" s="960"/>
      <c r="I8" s="960"/>
      <c r="J8" s="960"/>
    </row>
    <row r="9" spans="1:19" ht="13">
      <c r="A9" s="955" t="s">
        <v>24</v>
      </c>
      <c r="B9" s="955" t="s">
        <v>58</v>
      </c>
      <c r="C9" s="837" t="s">
        <v>457</v>
      </c>
      <c r="D9" s="838"/>
      <c r="E9" s="837" t="s">
        <v>38</v>
      </c>
      <c r="F9" s="838"/>
      <c r="G9" s="837" t="s">
        <v>39</v>
      </c>
      <c r="H9" s="838"/>
      <c r="I9" s="856" t="s">
        <v>105</v>
      </c>
      <c r="J9" s="856"/>
      <c r="K9" s="955" t="s">
        <v>509</v>
      </c>
      <c r="R9" s="9"/>
      <c r="S9" s="12"/>
    </row>
    <row r="10" spans="1:19" s="14" customFormat="1" ht="42.65" customHeight="1">
      <c r="A10" s="956"/>
      <c r="B10" s="956"/>
      <c r="C10" s="5" t="s">
        <v>40</v>
      </c>
      <c r="D10" s="5" t="s">
        <v>104</v>
      </c>
      <c r="E10" s="5" t="s">
        <v>40</v>
      </c>
      <c r="F10" s="5" t="s">
        <v>104</v>
      </c>
      <c r="G10" s="5" t="s">
        <v>40</v>
      </c>
      <c r="H10" s="5" t="s">
        <v>104</v>
      </c>
      <c r="I10" s="5" t="s">
        <v>134</v>
      </c>
      <c r="J10" s="5" t="s">
        <v>135</v>
      </c>
      <c r="K10" s="956"/>
    </row>
    <row r="11" spans="1:19" ht="13">
      <c r="A11" s="137">
        <v>1</v>
      </c>
      <c r="B11" s="137">
        <v>2</v>
      </c>
      <c r="C11" s="137">
        <v>3</v>
      </c>
      <c r="D11" s="137">
        <v>4</v>
      </c>
      <c r="E11" s="137">
        <v>5</v>
      </c>
      <c r="F11" s="137">
        <v>6</v>
      </c>
      <c r="G11" s="137">
        <v>7</v>
      </c>
      <c r="H11" s="137">
        <v>8</v>
      </c>
      <c r="I11" s="137">
        <v>9</v>
      </c>
      <c r="J11" s="137">
        <v>10</v>
      </c>
      <c r="K11" s="3">
        <v>11</v>
      </c>
    </row>
    <row r="12" spans="1:19" ht="15.75" customHeight="1">
      <c r="A12" s="8">
        <v>1</v>
      </c>
      <c r="B12" s="654" t="s">
        <v>371</v>
      </c>
      <c r="C12" s="655">
        <v>30068</v>
      </c>
      <c r="D12" s="656">
        <v>18040.8</v>
      </c>
      <c r="E12" s="655">
        <v>28968</v>
      </c>
      <c r="F12" s="656">
        <v>17380.8</v>
      </c>
      <c r="G12" s="655">
        <v>0</v>
      </c>
      <c r="H12" s="655">
        <v>0</v>
      </c>
      <c r="I12" s="655">
        <v>1100</v>
      </c>
      <c r="J12" s="656">
        <v>660</v>
      </c>
      <c r="K12" s="655">
        <v>0</v>
      </c>
    </row>
    <row r="13" spans="1:19" ht="15.75" customHeight="1">
      <c r="A13" s="8">
        <v>2</v>
      </c>
      <c r="B13" s="654" t="s">
        <v>372</v>
      </c>
      <c r="C13" s="655">
        <v>0</v>
      </c>
      <c r="D13" s="656">
        <v>0</v>
      </c>
      <c r="E13" s="655">
        <v>0</v>
      </c>
      <c r="F13" s="656">
        <v>0</v>
      </c>
      <c r="G13" s="655">
        <v>0</v>
      </c>
      <c r="H13" s="655">
        <v>0</v>
      </c>
      <c r="I13" s="655">
        <v>0</v>
      </c>
      <c r="J13" s="656">
        <v>0</v>
      </c>
      <c r="K13" s="655">
        <v>0</v>
      </c>
    </row>
    <row r="14" spans="1:19" ht="15.75" customHeight="1">
      <c r="A14" s="8">
        <v>3</v>
      </c>
      <c r="B14" s="654" t="s">
        <v>373</v>
      </c>
      <c r="C14" s="655">
        <v>10048</v>
      </c>
      <c r="D14" s="656">
        <v>6028.8</v>
      </c>
      <c r="E14" s="655">
        <v>6026</v>
      </c>
      <c r="F14" s="656">
        <v>3615.6</v>
      </c>
      <c r="G14" s="655">
        <v>0</v>
      </c>
      <c r="H14" s="655">
        <v>0</v>
      </c>
      <c r="I14" s="655">
        <v>4022</v>
      </c>
      <c r="J14" s="656">
        <v>2413.1999999999998</v>
      </c>
      <c r="K14" s="655">
        <v>0</v>
      </c>
    </row>
    <row r="15" spans="1:19" ht="15.75" customHeight="1">
      <c r="A15" s="8">
        <v>4</v>
      </c>
      <c r="B15" s="654" t="s">
        <v>374</v>
      </c>
      <c r="C15" s="655">
        <v>4613</v>
      </c>
      <c r="D15" s="656">
        <v>7449.72</v>
      </c>
      <c r="E15" s="655">
        <v>4613</v>
      </c>
      <c r="F15" s="656">
        <v>7449.72</v>
      </c>
      <c r="G15" s="655">
        <v>0</v>
      </c>
      <c r="H15" s="655">
        <v>0</v>
      </c>
      <c r="I15" s="655">
        <v>0</v>
      </c>
      <c r="J15" s="656">
        <v>0</v>
      </c>
      <c r="K15" s="655">
        <v>0</v>
      </c>
    </row>
    <row r="16" spans="1:19" ht="15.75" customHeight="1">
      <c r="A16" s="8">
        <v>5</v>
      </c>
      <c r="B16" s="654" t="s">
        <v>375</v>
      </c>
      <c r="C16" s="655">
        <v>3941</v>
      </c>
      <c r="D16" s="656">
        <v>5018.8599999999997</v>
      </c>
      <c r="E16" s="655">
        <v>3941</v>
      </c>
      <c r="F16" s="656">
        <v>5018.8599999999997</v>
      </c>
      <c r="G16" s="655">
        <v>0</v>
      </c>
      <c r="H16" s="655">
        <v>0</v>
      </c>
      <c r="I16" s="655">
        <v>0</v>
      </c>
      <c r="J16" s="655">
        <v>0</v>
      </c>
      <c r="K16" s="655">
        <v>0</v>
      </c>
    </row>
    <row r="17" spans="1:16" ht="15.75" customHeight="1">
      <c r="A17" s="8">
        <v>6</v>
      </c>
      <c r="B17" s="654" t="s">
        <v>376</v>
      </c>
      <c r="C17" s="655">
        <v>8125</v>
      </c>
      <c r="D17" s="656">
        <v>10347.18</v>
      </c>
      <c r="E17" s="655">
        <f>7432+166+46</f>
        <v>7644</v>
      </c>
      <c r="F17" s="656">
        <f>9363.94+233.13+65.09</f>
        <v>9662.16</v>
      </c>
      <c r="G17" s="655">
        <v>481</v>
      </c>
      <c r="H17" s="655">
        <v>685.02</v>
      </c>
      <c r="I17" s="655">
        <v>0</v>
      </c>
      <c r="J17" s="655">
        <v>0</v>
      </c>
      <c r="K17" s="655">
        <v>0</v>
      </c>
    </row>
    <row r="18" spans="1:16" ht="15.75" customHeight="1">
      <c r="A18" s="8">
        <v>7</v>
      </c>
      <c r="B18" s="654" t="s">
        <v>377</v>
      </c>
      <c r="C18" s="655">
        <v>0</v>
      </c>
      <c r="D18" s="655">
        <v>0</v>
      </c>
      <c r="E18" s="655">
        <v>0</v>
      </c>
      <c r="F18" s="655">
        <v>0</v>
      </c>
      <c r="G18" s="655">
        <v>0</v>
      </c>
      <c r="H18" s="655">
        <v>0</v>
      </c>
      <c r="I18" s="655">
        <v>0</v>
      </c>
      <c r="J18" s="655">
        <v>0</v>
      </c>
      <c r="K18" s="655">
        <v>0</v>
      </c>
    </row>
    <row r="19" spans="1:16" s="12" customFormat="1" ht="15.75" customHeight="1">
      <c r="A19" s="8">
        <v>8</v>
      </c>
      <c r="B19" s="654" t="s">
        <v>248</v>
      </c>
      <c r="C19" s="655">
        <v>0</v>
      </c>
      <c r="D19" s="655">
        <v>0</v>
      </c>
      <c r="E19" s="655">
        <v>0</v>
      </c>
      <c r="F19" s="655">
        <v>0</v>
      </c>
      <c r="G19" s="655">
        <v>0</v>
      </c>
      <c r="H19" s="655">
        <v>0</v>
      </c>
      <c r="I19" s="655">
        <v>0</v>
      </c>
      <c r="J19" s="655">
        <v>0</v>
      </c>
      <c r="K19" s="655">
        <v>0</v>
      </c>
    </row>
    <row r="20" spans="1:16" s="12" customFormat="1" ht="15.75" customHeight="1">
      <c r="A20" s="8">
        <v>9</v>
      </c>
      <c r="B20" s="654" t="s">
        <v>352</v>
      </c>
      <c r="C20" s="655">
        <v>0</v>
      </c>
      <c r="D20" s="655">
        <v>0</v>
      </c>
      <c r="E20" s="655">
        <v>0</v>
      </c>
      <c r="F20" s="655">
        <v>0</v>
      </c>
      <c r="G20" s="655">
        <v>0</v>
      </c>
      <c r="H20" s="655">
        <v>0</v>
      </c>
      <c r="I20" s="655">
        <v>0</v>
      </c>
      <c r="J20" s="655">
        <v>0</v>
      </c>
      <c r="K20" s="655">
        <v>0</v>
      </c>
    </row>
    <row r="21" spans="1:16" s="12" customFormat="1" ht="15.75" customHeight="1">
      <c r="A21" s="8">
        <v>10</v>
      </c>
      <c r="B21" s="654" t="s">
        <v>508</v>
      </c>
      <c r="C21" s="655">
        <v>0</v>
      </c>
      <c r="D21" s="655">
        <v>0</v>
      </c>
      <c r="E21" s="655">
        <v>0</v>
      </c>
      <c r="F21" s="655">
        <v>0</v>
      </c>
      <c r="G21" s="655">
        <v>0</v>
      </c>
      <c r="H21" s="655">
        <v>0</v>
      </c>
      <c r="I21" s="655">
        <v>0</v>
      </c>
      <c r="J21" s="655">
        <v>0</v>
      </c>
      <c r="K21" s="655">
        <v>0</v>
      </c>
    </row>
    <row r="22" spans="1:16" s="12" customFormat="1" ht="15.75" customHeight="1">
      <c r="A22" s="8">
        <v>11</v>
      </c>
      <c r="B22" s="654" t="s">
        <v>469</v>
      </c>
      <c r="C22" s="655">
        <v>0</v>
      </c>
      <c r="D22" s="655">
        <v>0</v>
      </c>
      <c r="E22" s="655">
        <v>0</v>
      </c>
      <c r="F22" s="655">
        <v>0</v>
      </c>
      <c r="G22" s="655">
        <v>0</v>
      </c>
      <c r="H22" s="655">
        <v>0</v>
      </c>
      <c r="I22" s="655">
        <v>0</v>
      </c>
      <c r="J22" s="655">
        <v>0</v>
      </c>
      <c r="K22" s="655">
        <v>0</v>
      </c>
    </row>
    <row r="23" spans="1:16" s="12" customFormat="1" ht="15.75" customHeight="1">
      <c r="A23" s="8">
        <v>12</v>
      </c>
      <c r="B23" s="654" t="s">
        <v>507</v>
      </c>
      <c r="C23" s="655">
        <v>0</v>
      </c>
      <c r="D23" s="655">
        <v>0</v>
      </c>
      <c r="E23" s="655">
        <v>0</v>
      </c>
      <c r="F23" s="655">
        <v>0</v>
      </c>
      <c r="G23" s="655">
        <v>0</v>
      </c>
      <c r="H23" s="655">
        <v>0</v>
      </c>
      <c r="I23" s="655">
        <v>0</v>
      </c>
      <c r="J23" s="655">
        <v>0</v>
      </c>
      <c r="K23" s="655">
        <v>0</v>
      </c>
    </row>
    <row r="24" spans="1:16" s="12" customFormat="1" ht="15.75" customHeight="1">
      <c r="A24" s="8">
        <v>13</v>
      </c>
      <c r="B24" s="654" t="s">
        <v>686</v>
      </c>
      <c r="C24" s="655">
        <v>0</v>
      </c>
      <c r="D24" s="655">
        <v>0</v>
      </c>
      <c r="E24" s="655">
        <v>0</v>
      </c>
      <c r="F24" s="655">
        <v>0</v>
      </c>
      <c r="G24" s="655">
        <v>0</v>
      </c>
      <c r="H24" s="655">
        <v>0</v>
      </c>
      <c r="I24" s="655">
        <v>0</v>
      </c>
      <c r="J24" s="655">
        <v>0</v>
      </c>
      <c r="K24" s="655">
        <v>0</v>
      </c>
    </row>
    <row r="25" spans="1:16" s="12" customFormat="1" ht="15.75" customHeight="1">
      <c r="A25" s="8">
        <v>14</v>
      </c>
      <c r="B25" s="314" t="s">
        <v>1037</v>
      </c>
      <c r="C25" s="655">
        <v>0</v>
      </c>
      <c r="D25" s="655">
        <v>0</v>
      </c>
      <c r="E25" s="655">
        <v>0</v>
      </c>
      <c r="F25" s="655">
        <v>0</v>
      </c>
      <c r="G25" s="655">
        <v>0</v>
      </c>
      <c r="H25" s="655">
        <v>0</v>
      </c>
      <c r="I25" s="655">
        <v>0</v>
      </c>
      <c r="J25" s="655">
        <v>0</v>
      </c>
      <c r="K25" s="655">
        <v>0</v>
      </c>
    </row>
    <row r="26" spans="1:16" s="12" customFormat="1" ht="15.75" customHeight="1">
      <c r="A26" s="3" t="s">
        <v>18</v>
      </c>
      <c r="B26" s="9"/>
      <c r="C26" s="18">
        <f t="shared" ref="C26:K26" si="0">SUM(C12:C25)</f>
        <v>56795</v>
      </c>
      <c r="D26" s="9">
        <f t="shared" si="0"/>
        <v>46885.36</v>
      </c>
      <c r="E26" s="9">
        <f t="shared" si="0"/>
        <v>51192</v>
      </c>
      <c r="F26" s="9">
        <f t="shared" si="0"/>
        <v>43127.14</v>
      </c>
      <c r="G26" s="9">
        <f t="shared" si="0"/>
        <v>481</v>
      </c>
      <c r="H26" s="9">
        <f t="shared" si="0"/>
        <v>685.02</v>
      </c>
      <c r="I26" s="9">
        <f t="shared" si="0"/>
        <v>5122</v>
      </c>
      <c r="J26" s="592">
        <f t="shared" si="0"/>
        <v>3073.2</v>
      </c>
      <c r="K26" s="9">
        <f t="shared" si="0"/>
        <v>0</v>
      </c>
    </row>
    <row r="27" spans="1:16" s="12" customFormat="1">
      <c r="A27" s="10"/>
    </row>
    <row r="28" spans="1:16" s="12" customFormat="1" ht="13" customHeight="1">
      <c r="A28" s="10"/>
      <c r="C28" s="1063" t="s">
        <v>1038</v>
      </c>
      <c r="D28" s="1063"/>
      <c r="E28" s="1063"/>
      <c r="F28" s="1063"/>
      <c r="G28" s="1063"/>
      <c r="H28" s="1063"/>
      <c r="I28" s="1063"/>
      <c r="J28" s="1063"/>
      <c r="K28" s="1063"/>
    </row>
    <row r="29" spans="1:16" s="12" customFormat="1">
      <c r="A29" s="10"/>
      <c r="C29" s="1063"/>
      <c r="D29" s="1063"/>
      <c r="E29" s="1063"/>
      <c r="F29" s="1063"/>
      <c r="G29" s="1063"/>
      <c r="H29" s="1063"/>
      <c r="I29" s="1063"/>
      <c r="J29" s="1063"/>
      <c r="K29" s="1063"/>
    </row>
    <row r="30" spans="1:16" s="499" customFormat="1" ht="14.15" customHeight="1">
      <c r="B30" s="500"/>
      <c r="C30" s="500"/>
      <c r="D30" s="500"/>
      <c r="E30" s="500"/>
      <c r="F30" s="500"/>
      <c r="G30" s="500"/>
      <c r="H30" s="500"/>
      <c r="I30" s="1064" t="s">
        <v>13</v>
      </c>
      <c r="J30" s="1064"/>
      <c r="K30" s="500"/>
      <c r="L30" s="500"/>
      <c r="M30" s="500"/>
      <c r="N30" s="500"/>
      <c r="O30" s="500"/>
      <c r="P30" s="500"/>
    </row>
    <row r="31" spans="1:16" s="499" customFormat="1" ht="13.4" customHeight="1">
      <c r="A31" s="500"/>
      <c r="B31" s="500"/>
      <c r="C31" s="500"/>
      <c r="D31" s="826" t="s">
        <v>13</v>
      </c>
      <c r="E31" s="826"/>
      <c r="F31" s="500"/>
      <c r="G31" s="500"/>
      <c r="H31" s="500"/>
      <c r="I31" s="1021" t="s">
        <v>14</v>
      </c>
      <c r="J31" s="1021"/>
      <c r="K31" s="500"/>
      <c r="L31" s="500"/>
      <c r="M31" s="500"/>
      <c r="N31" s="500"/>
      <c r="O31" s="500"/>
      <c r="P31" s="500"/>
    </row>
    <row r="32" spans="1:16" s="499" customFormat="1" ht="13.4" customHeight="1">
      <c r="A32" s="500"/>
      <c r="B32" s="500"/>
      <c r="C32" s="500"/>
      <c r="D32" s="827" t="s">
        <v>898</v>
      </c>
      <c r="E32" s="827"/>
      <c r="F32" s="500"/>
      <c r="G32" s="500"/>
      <c r="H32" s="500"/>
      <c r="I32" s="1021" t="s">
        <v>953</v>
      </c>
      <c r="J32" s="1021"/>
      <c r="K32" s="500"/>
      <c r="L32" s="500"/>
      <c r="M32" s="500"/>
      <c r="N32" s="500"/>
      <c r="O32" s="500"/>
      <c r="P32" s="500"/>
    </row>
    <row r="33" spans="1:10" s="499" customFormat="1" ht="13">
      <c r="A33" s="501" t="s">
        <v>21</v>
      </c>
      <c r="B33" s="501"/>
      <c r="C33" s="501"/>
      <c r="D33" s="501"/>
      <c r="E33" s="501"/>
      <c r="F33" s="501"/>
      <c r="H33" s="1065" t="s">
        <v>22</v>
      </c>
      <c r="I33" s="1065"/>
    </row>
    <row r="34" spans="1:10" s="15" customFormat="1" ht="13">
      <c r="A34" s="14"/>
    </row>
    <row r="35" spans="1:10">
      <c r="A35" s="958"/>
      <c r="B35" s="958"/>
      <c r="C35" s="958"/>
      <c r="D35" s="958"/>
      <c r="E35" s="958"/>
      <c r="F35" s="958"/>
      <c r="G35" s="958"/>
      <c r="H35" s="958"/>
      <c r="I35" s="958"/>
      <c r="J35" s="958"/>
    </row>
  </sheetData>
  <mergeCells count="24">
    <mergeCell ref="C28:K29"/>
    <mergeCell ref="K9:K10"/>
    <mergeCell ref="I30:J30"/>
    <mergeCell ref="H33:I33"/>
    <mergeCell ref="A35:J35"/>
    <mergeCell ref="D31:E31"/>
    <mergeCell ref="I31:J31"/>
    <mergeCell ref="D32:E32"/>
    <mergeCell ref="I32:J32"/>
    <mergeCell ref="C8:J8"/>
    <mergeCell ref="A9:A10"/>
    <mergeCell ref="B9:B10"/>
    <mergeCell ref="C9:D9"/>
    <mergeCell ref="E9:F9"/>
    <mergeCell ref="G9:H9"/>
    <mergeCell ref="I9:J9"/>
    <mergeCell ref="A7:B7"/>
    <mergeCell ref="E7:H7"/>
    <mergeCell ref="I7:K7"/>
    <mergeCell ref="D1:E1"/>
    <mergeCell ref="I1:J1"/>
    <mergeCell ref="A2:J2"/>
    <mergeCell ref="A3:J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S55"/>
  <sheetViews>
    <sheetView topLeftCell="A28" zoomScale="85" zoomScaleNormal="85" zoomScaleSheetLayoutView="90" workbookViewId="0">
      <selection activeCell="B48" sqref="B48:J49"/>
    </sheetView>
  </sheetViews>
  <sheetFormatPr defaultRowHeight="12.5"/>
  <cols>
    <col min="2" max="2" width="12.54296875" bestFit="1" customWidth="1"/>
    <col min="3" max="3" width="16.453125" customWidth="1"/>
    <col min="4" max="4" width="15.81640625" customWidth="1"/>
    <col min="5" max="5" width="11.54296875" customWidth="1"/>
    <col min="6" max="6" width="15" customWidth="1"/>
    <col min="7" max="7" width="9.54296875" customWidth="1"/>
    <col min="8" max="8" width="15.1796875" customWidth="1"/>
    <col min="9" max="9" width="16.54296875" customWidth="1"/>
    <col min="10" max="10" width="18.453125" customWidth="1"/>
    <col min="11" max="11" width="14.1796875" customWidth="1"/>
  </cols>
  <sheetData>
    <row r="1" spans="1:19" ht="15.5">
      <c r="D1" s="863"/>
      <c r="E1" s="863"/>
      <c r="H1" s="38"/>
      <c r="I1" s="957" t="s">
        <v>378</v>
      </c>
      <c r="J1" s="957"/>
    </row>
    <row r="2" spans="1:19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</row>
    <row r="3" spans="1:19" ht="20">
      <c r="A3" s="860" t="s">
        <v>746</v>
      </c>
      <c r="B3" s="860"/>
      <c r="C3" s="860"/>
      <c r="D3" s="860"/>
      <c r="E3" s="860"/>
      <c r="F3" s="860"/>
      <c r="G3" s="860"/>
      <c r="H3" s="860"/>
      <c r="I3" s="860"/>
      <c r="J3" s="860"/>
    </row>
    <row r="4" spans="1:19" ht="10.5" customHeight="1"/>
    <row r="5" spans="1:19" s="15" customFormat="1" ht="18.75" customHeight="1">
      <c r="A5" s="1062" t="s">
        <v>432</v>
      </c>
      <c r="B5" s="1062"/>
      <c r="C5" s="1062"/>
      <c r="D5" s="1062"/>
      <c r="E5" s="1062"/>
      <c r="F5" s="1062"/>
      <c r="G5" s="1062"/>
      <c r="H5" s="1062"/>
      <c r="I5" s="1062"/>
      <c r="J5" s="1062"/>
      <c r="K5" s="1062"/>
    </row>
    <row r="6" spans="1:19" s="15" customFormat="1" ht="15.75" customHeight="1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9" s="15" customFormat="1" ht="13">
      <c r="A7" s="862" t="s">
        <v>899</v>
      </c>
      <c r="B7" s="862"/>
      <c r="E7" s="1018"/>
      <c r="F7" s="1018"/>
      <c r="G7" s="1018"/>
      <c r="H7" s="1018"/>
      <c r="I7" s="1018" t="s">
        <v>833</v>
      </c>
      <c r="J7" s="1018"/>
      <c r="K7" s="1018"/>
    </row>
    <row r="8" spans="1:19" s="13" customFormat="1" ht="15.5" hidden="1">
      <c r="C8" s="960" t="s">
        <v>15</v>
      </c>
      <c r="D8" s="960"/>
      <c r="E8" s="960"/>
      <c r="F8" s="960"/>
      <c r="G8" s="960"/>
      <c r="H8" s="960"/>
      <c r="I8" s="960"/>
      <c r="J8" s="960"/>
    </row>
    <row r="9" spans="1:19" ht="30" customHeight="1">
      <c r="A9" s="955" t="s">
        <v>24</v>
      </c>
      <c r="B9" s="955" t="s">
        <v>37</v>
      </c>
      <c r="C9" s="837" t="s">
        <v>1039</v>
      </c>
      <c r="D9" s="838"/>
      <c r="E9" s="837" t="s">
        <v>38</v>
      </c>
      <c r="F9" s="838"/>
      <c r="G9" s="837" t="s">
        <v>39</v>
      </c>
      <c r="H9" s="838"/>
      <c r="I9" s="856" t="s">
        <v>105</v>
      </c>
      <c r="J9" s="856"/>
      <c r="K9" s="955" t="s">
        <v>234</v>
      </c>
      <c r="R9" s="9"/>
      <c r="S9" s="12"/>
    </row>
    <row r="10" spans="1:19" s="14" customFormat="1" ht="42.65" customHeight="1">
      <c r="A10" s="956"/>
      <c r="B10" s="956"/>
      <c r="C10" s="5" t="s">
        <v>40</v>
      </c>
      <c r="D10" s="5" t="s">
        <v>104</v>
      </c>
      <c r="E10" s="5" t="s">
        <v>40</v>
      </c>
      <c r="F10" s="5" t="s">
        <v>104</v>
      </c>
      <c r="G10" s="5" t="s">
        <v>40</v>
      </c>
      <c r="H10" s="5" t="s">
        <v>104</v>
      </c>
      <c r="I10" s="5" t="s">
        <v>134</v>
      </c>
      <c r="J10" s="5" t="s">
        <v>135</v>
      </c>
      <c r="K10" s="956"/>
    </row>
    <row r="11" spans="1:19" ht="13">
      <c r="A11" s="137">
        <v>1</v>
      </c>
      <c r="B11" s="137">
        <v>2</v>
      </c>
      <c r="C11" s="137">
        <v>3</v>
      </c>
      <c r="D11" s="137">
        <v>4</v>
      </c>
      <c r="E11" s="137">
        <v>5</v>
      </c>
      <c r="F11" s="137">
        <v>6</v>
      </c>
      <c r="G11" s="137">
        <v>7</v>
      </c>
      <c r="H11" s="137">
        <v>8</v>
      </c>
      <c r="I11" s="137">
        <v>9</v>
      </c>
      <c r="J11" s="137">
        <v>10</v>
      </c>
      <c r="K11" s="3">
        <v>11</v>
      </c>
    </row>
    <row r="12" spans="1:19">
      <c r="A12" s="349" t="s">
        <v>257</v>
      </c>
      <c r="B12" s="350" t="s">
        <v>901</v>
      </c>
      <c r="C12" s="361">
        <v>2151</v>
      </c>
      <c r="D12" s="361">
        <v>1791.67</v>
      </c>
      <c r="E12" s="361">
        <v>2044</v>
      </c>
      <c r="F12" s="361">
        <v>1663.0800000000002</v>
      </c>
      <c r="G12" s="361">
        <v>79</v>
      </c>
      <c r="H12" s="361">
        <v>111.79</v>
      </c>
      <c r="I12" s="361">
        <v>28</v>
      </c>
      <c r="J12" s="409">
        <v>16.799999999999912</v>
      </c>
      <c r="K12" s="361" t="s">
        <v>7</v>
      </c>
    </row>
    <row r="13" spans="1:19">
      <c r="A13" s="349" t="s">
        <v>258</v>
      </c>
      <c r="B13" s="350" t="s">
        <v>902</v>
      </c>
      <c r="C13" s="361">
        <v>2765</v>
      </c>
      <c r="D13" s="361">
        <v>2206.73</v>
      </c>
      <c r="E13" s="361">
        <v>2749</v>
      </c>
      <c r="F13" s="361">
        <v>2188.9699999999998</v>
      </c>
      <c r="G13" s="361">
        <v>10</v>
      </c>
      <c r="H13" s="361">
        <v>14.16</v>
      </c>
      <c r="I13" s="361">
        <v>6</v>
      </c>
      <c r="J13" s="409">
        <v>3.6000000000002181</v>
      </c>
      <c r="K13" s="361" t="s">
        <v>7</v>
      </c>
    </row>
    <row r="14" spans="1:19">
      <c r="A14" s="349" t="s">
        <v>259</v>
      </c>
      <c r="B14" s="350" t="s">
        <v>903</v>
      </c>
      <c r="C14" s="361">
        <v>1282</v>
      </c>
      <c r="D14" s="361">
        <v>1126.54</v>
      </c>
      <c r="E14" s="361">
        <v>1274</v>
      </c>
      <c r="F14" s="361">
        <v>1118.4799999999998</v>
      </c>
      <c r="G14" s="361">
        <v>4</v>
      </c>
      <c r="H14" s="361">
        <v>5.66</v>
      </c>
      <c r="I14" s="361">
        <v>4</v>
      </c>
      <c r="J14" s="409">
        <v>2.4000000000001727</v>
      </c>
      <c r="K14" s="361" t="s">
        <v>7</v>
      </c>
    </row>
    <row r="15" spans="1:19">
      <c r="A15" s="349" t="s">
        <v>260</v>
      </c>
      <c r="B15" s="350" t="s">
        <v>904</v>
      </c>
      <c r="C15" s="361">
        <v>2737</v>
      </c>
      <c r="D15" s="361">
        <v>2215.62</v>
      </c>
      <c r="E15" s="361">
        <v>2439</v>
      </c>
      <c r="F15" s="361">
        <v>2021.33</v>
      </c>
      <c r="G15" s="361">
        <v>19</v>
      </c>
      <c r="H15" s="361">
        <v>26.89</v>
      </c>
      <c r="I15" s="361">
        <v>279</v>
      </c>
      <c r="J15" s="409">
        <v>167.39999999999998</v>
      </c>
      <c r="K15" s="361" t="s">
        <v>7</v>
      </c>
    </row>
    <row r="16" spans="1:19">
      <c r="A16" s="349" t="s">
        <v>261</v>
      </c>
      <c r="B16" s="350" t="s">
        <v>905</v>
      </c>
      <c r="C16" s="361">
        <v>1053</v>
      </c>
      <c r="D16" s="361">
        <v>901.34</v>
      </c>
      <c r="E16" s="361">
        <v>914</v>
      </c>
      <c r="F16" s="361">
        <v>817.94</v>
      </c>
      <c r="G16" s="361">
        <v>0</v>
      </c>
      <c r="H16" s="361">
        <v>0</v>
      </c>
      <c r="I16" s="361">
        <v>139</v>
      </c>
      <c r="J16" s="409">
        <v>83.399999999999977</v>
      </c>
      <c r="K16" s="361" t="s">
        <v>7</v>
      </c>
    </row>
    <row r="17" spans="1:11">
      <c r="A17" s="349" t="s">
        <v>262</v>
      </c>
      <c r="B17" s="350" t="s">
        <v>906</v>
      </c>
      <c r="C17" s="361">
        <v>1507</v>
      </c>
      <c r="D17" s="361">
        <v>1350.93</v>
      </c>
      <c r="E17" s="361">
        <v>1421</v>
      </c>
      <c r="F17" s="361">
        <v>1298.51</v>
      </c>
      <c r="G17" s="361">
        <v>1</v>
      </c>
      <c r="H17" s="361">
        <v>1.42</v>
      </c>
      <c r="I17" s="361">
        <v>85</v>
      </c>
      <c r="J17" s="409">
        <v>51.000000000000071</v>
      </c>
      <c r="K17" s="361" t="s">
        <v>7</v>
      </c>
    </row>
    <row r="18" spans="1:11">
      <c r="A18" s="349" t="s">
        <v>263</v>
      </c>
      <c r="B18" s="350" t="s">
        <v>907</v>
      </c>
      <c r="C18" s="361">
        <v>1902</v>
      </c>
      <c r="D18" s="361">
        <v>1701.77</v>
      </c>
      <c r="E18" s="361">
        <v>1533</v>
      </c>
      <c r="F18" s="361">
        <v>1477.1099999999997</v>
      </c>
      <c r="G18" s="361">
        <v>4</v>
      </c>
      <c r="H18" s="361">
        <v>5.66</v>
      </c>
      <c r="I18" s="361">
        <v>365</v>
      </c>
      <c r="J18" s="409">
        <v>219.00000000000031</v>
      </c>
      <c r="K18" s="361" t="s">
        <v>7</v>
      </c>
    </row>
    <row r="19" spans="1:11">
      <c r="A19" s="349" t="s">
        <v>264</v>
      </c>
      <c r="B19" s="350" t="s">
        <v>908</v>
      </c>
      <c r="C19" s="361">
        <v>2536</v>
      </c>
      <c r="D19" s="361">
        <v>2352.56</v>
      </c>
      <c r="E19" s="361">
        <v>2395</v>
      </c>
      <c r="F19" s="361">
        <v>2222.3200000000002</v>
      </c>
      <c r="G19" s="361">
        <v>56</v>
      </c>
      <c r="H19" s="361">
        <v>79.239999999999995</v>
      </c>
      <c r="I19" s="361">
        <v>85</v>
      </c>
      <c r="J19" s="409">
        <v>50.999999999999787</v>
      </c>
      <c r="K19" s="361" t="s">
        <v>7</v>
      </c>
    </row>
    <row r="20" spans="1:11">
      <c r="A20" s="349" t="s">
        <v>283</v>
      </c>
      <c r="B20" s="350" t="s">
        <v>909</v>
      </c>
      <c r="C20" s="361">
        <v>2096</v>
      </c>
      <c r="D20" s="361">
        <v>1591.83</v>
      </c>
      <c r="E20" s="361">
        <v>1845</v>
      </c>
      <c r="F20" s="361">
        <v>1439.6000000000001</v>
      </c>
      <c r="G20" s="361">
        <v>2</v>
      </c>
      <c r="H20" s="361">
        <v>2.83</v>
      </c>
      <c r="I20" s="361">
        <v>249</v>
      </c>
      <c r="J20" s="409">
        <v>149.39999999999978</v>
      </c>
      <c r="K20" s="361" t="s">
        <v>7</v>
      </c>
    </row>
    <row r="21" spans="1:11">
      <c r="A21" s="349" t="s">
        <v>284</v>
      </c>
      <c r="B21" s="350" t="s">
        <v>910</v>
      </c>
      <c r="C21" s="361">
        <v>1291</v>
      </c>
      <c r="D21" s="361">
        <v>1061.5</v>
      </c>
      <c r="E21" s="361">
        <v>1290</v>
      </c>
      <c r="F21" s="361">
        <v>1060.08</v>
      </c>
      <c r="G21" s="361">
        <v>1</v>
      </c>
      <c r="H21" s="361">
        <v>1.42</v>
      </c>
      <c r="I21" s="361">
        <v>0</v>
      </c>
      <c r="J21" s="409">
        <v>7.2830630415410269E-14</v>
      </c>
      <c r="K21" s="361" t="s">
        <v>7</v>
      </c>
    </row>
    <row r="22" spans="1:11">
      <c r="A22" s="349" t="s">
        <v>285</v>
      </c>
      <c r="B22" s="350" t="s">
        <v>911</v>
      </c>
      <c r="C22" s="361">
        <v>2062</v>
      </c>
      <c r="D22" s="361">
        <v>1838.87</v>
      </c>
      <c r="E22" s="361">
        <v>1698</v>
      </c>
      <c r="F22" s="361">
        <v>1613.9500000000003</v>
      </c>
      <c r="G22" s="361">
        <v>8</v>
      </c>
      <c r="H22" s="361">
        <v>11.32</v>
      </c>
      <c r="I22" s="361">
        <v>356</v>
      </c>
      <c r="J22" s="409">
        <v>213.59999999999962</v>
      </c>
      <c r="K22" s="361" t="s">
        <v>7</v>
      </c>
    </row>
    <row r="23" spans="1:11">
      <c r="A23" s="349" t="s">
        <v>313</v>
      </c>
      <c r="B23" s="350" t="s">
        <v>912</v>
      </c>
      <c r="C23" s="361">
        <v>2166</v>
      </c>
      <c r="D23" s="361">
        <v>1885.64</v>
      </c>
      <c r="E23" s="361">
        <v>1762</v>
      </c>
      <c r="F23" s="361">
        <v>1642.42</v>
      </c>
      <c r="G23" s="361">
        <v>1</v>
      </c>
      <c r="H23" s="361">
        <v>1.42</v>
      </c>
      <c r="I23" s="361">
        <v>403</v>
      </c>
      <c r="J23" s="409">
        <v>241.80000000000004</v>
      </c>
      <c r="K23" s="361" t="s">
        <v>7</v>
      </c>
    </row>
    <row r="24" spans="1:11">
      <c r="A24" s="349" t="s">
        <v>314</v>
      </c>
      <c r="B24" s="350" t="s">
        <v>913</v>
      </c>
      <c r="C24" s="361">
        <v>1956</v>
      </c>
      <c r="D24" s="361">
        <v>1701.5</v>
      </c>
      <c r="E24" s="361">
        <v>1486</v>
      </c>
      <c r="F24" s="361">
        <v>1374.67</v>
      </c>
      <c r="G24" s="361">
        <v>55</v>
      </c>
      <c r="H24" s="361">
        <v>77.83</v>
      </c>
      <c r="I24" s="361">
        <v>415</v>
      </c>
      <c r="J24" s="409">
        <v>248.99999999999994</v>
      </c>
      <c r="K24" s="361" t="s">
        <v>7</v>
      </c>
    </row>
    <row r="25" spans="1:11">
      <c r="A25" s="349" t="s">
        <v>315</v>
      </c>
      <c r="B25" s="350" t="s">
        <v>914</v>
      </c>
      <c r="C25" s="361">
        <v>1725</v>
      </c>
      <c r="D25" s="361">
        <v>1250.3900000000001</v>
      </c>
      <c r="E25" s="361">
        <v>1586</v>
      </c>
      <c r="F25" s="361">
        <v>1166.1700000000003</v>
      </c>
      <c r="G25" s="361">
        <v>1</v>
      </c>
      <c r="H25" s="361">
        <v>1.42</v>
      </c>
      <c r="I25" s="361">
        <v>138</v>
      </c>
      <c r="J25" s="409">
        <v>82.799999999999798</v>
      </c>
      <c r="K25" s="361" t="s">
        <v>7</v>
      </c>
    </row>
    <row r="26" spans="1:11">
      <c r="A26" s="349" t="s">
        <v>316</v>
      </c>
      <c r="B26" s="350" t="s">
        <v>915</v>
      </c>
      <c r="C26" s="361">
        <v>934</v>
      </c>
      <c r="D26" s="361">
        <v>678.97</v>
      </c>
      <c r="E26" s="361">
        <v>795</v>
      </c>
      <c r="F26" s="361">
        <v>594.75</v>
      </c>
      <c r="G26" s="361">
        <v>1</v>
      </c>
      <c r="H26" s="361">
        <v>1.42</v>
      </c>
      <c r="I26" s="361">
        <v>138</v>
      </c>
      <c r="J26" s="409">
        <v>82.800000000000026</v>
      </c>
      <c r="K26" s="361" t="s">
        <v>7</v>
      </c>
    </row>
    <row r="27" spans="1:11">
      <c r="A27" s="349" t="s">
        <v>916</v>
      </c>
      <c r="B27" s="350" t="s">
        <v>917</v>
      </c>
      <c r="C27" s="361">
        <v>3144</v>
      </c>
      <c r="D27" s="361">
        <v>2435.3000000000002</v>
      </c>
      <c r="E27" s="361">
        <v>2691</v>
      </c>
      <c r="F27" s="361">
        <v>2160.2399999999998</v>
      </c>
      <c r="G27" s="361">
        <v>4</v>
      </c>
      <c r="H27" s="361">
        <v>5.66</v>
      </c>
      <c r="I27" s="361">
        <v>449</v>
      </c>
      <c r="J27" s="409">
        <v>269.40000000000038</v>
      </c>
      <c r="K27" s="361" t="s">
        <v>7</v>
      </c>
    </row>
    <row r="28" spans="1:11">
      <c r="A28" s="349" t="s">
        <v>918</v>
      </c>
      <c r="B28" s="350" t="s">
        <v>919</v>
      </c>
      <c r="C28" s="361">
        <v>1440</v>
      </c>
      <c r="D28" s="361">
        <v>1005.2200000000001</v>
      </c>
      <c r="E28" s="361">
        <v>1297</v>
      </c>
      <c r="F28" s="361">
        <v>919.42000000000007</v>
      </c>
      <c r="G28" s="361">
        <v>0</v>
      </c>
      <c r="H28" s="361">
        <v>0</v>
      </c>
      <c r="I28" s="361">
        <v>143</v>
      </c>
      <c r="J28" s="409">
        <v>85.800000000000068</v>
      </c>
      <c r="K28" s="361" t="s">
        <v>7</v>
      </c>
    </row>
    <row r="29" spans="1:11">
      <c r="A29" s="349" t="s">
        <v>920</v>
      </c>
      <c r="B29" s="350" t="s">
        <v>921</v>
      </c>
      <c r="C29" s="361">
        <v>2128</v>
      </c>
      <c r="D29" s="361">
        <v>1717.03</v>
      </c>
      <c r="E29" s="361">
        <v>2040</v>
      </c>
      <c r="F29" s="361">
        <v>1608.8099999999997</v>
      </c>
      <c r="G29" s="361">
        <v>68</v>
      </c>
      <c r="H29" s="361">
        <v>96.22</v>
      </c>
      <c r="I29" s="361">
        <v>20</v>
      </c>
      <c r="J29" s="409">
        <v>12.000000000000256</v>
      </c>
      <c r="K29" s="361" t="s">
        <v>7</v>
      </c>
    </row>
    <row r="30" spans="1:11">
      <c r="A30" s="349" t="s">
        <v>922</v>
      </c>
      <c r="B30" s="350" t="s">
        <v>923</v>
      </c>
      <c r="C30" s="361">
        <v>2100</v>
      </c>
      <c r="D30" s="361">
        <v>1934.7</v>
      </c>
      <c r="E30" s="361">
        <v>1972</v>
      </c>
      <c r="F30" s="361">
        <v>1853.0099999999998</v>
      </c>
      <c r="G30" s="361">
        <v>6</v>
      </c>
      <c r="H30" s="361">
        <v>8.49</v>
      </c>
      <c r="I30" s="361">
        <v>122</v>
      </c>
      <c r="J30" s="409">
        <v>73.200000000000287</v>
      </c>
      <c r="K30" s="361" t="s">
        <v>7</v>
      </c>
    </row>
    <row r="31" spans="1:11">
      <c r="A31" s="349" t="s">
        <v>924</v>
      </c>
      <c r="B31" s="350" t="s">
        <v>925</v>
      </c>
      <c r="C31" s="361">
        <v>2673</v>
      </c>
      <c r="D31" s="361">
        <v>2218.85</v>
      </c>
      <c r="E31" s="361">
        <v>2368</v>
      </c>
      <c r="F31" s="361">
        <v>2027.6999999999996</v>
      </c>
      <c r="G31" s="361">
        <v>10</v>
      </c>
      <c r="H31" s="361">
        <v>14.15</v>
      </c>
      <c r="I31" s="361">
        <v>295</v>
      </c>
      <c r="J31" s="409">
        <v>177.00000000000031</v>
      </c>
      <c r="K31" s="361" t="s">
        <v>7</v>
      </c>
    </row>
    <row r="32" spans="1:11">
      <c r="A32" s="349" t="s">
        <v>926</v>
      </c>
      <c r="B32" s="350" t="s">
        <v>927</v>
      </c>
      <c r="C32" s="361">
        <v>1658</v>
      </c>
      <c r="D32" s="361">
        <v>1414.8</v>
      </c>
      <c r="E32" s="361">
        <v>1514</v>
      </c>
      <c r="F32" s="361">
        <v>1328.3999999999999</v>
      </c>
      <c r="G32" s="361">
        <v>0</v>
      </c>
      <c r="H32" s="361">
        <v>0</v>
      </c>
      <c r="I32" s="361">
        <v>144</v>
      </c>
      <c r="J32" s="409">
        <v>86.400000000000091</v>
      </c>
      <c r="K32" s="361" t="s">
        <v>7</v>
      </c>
    </row>
    <row r="33" spans="1:11">
      <c r="A33" s="349" t="s">
        <v>928</v>
      </c>
      <c r="B33" s="350" t="s">
        <v>929</v>
      </c>
      <c r="C33" s="361">
        <v>2641</v>
      </c>
      <c r="D33" s="361">
        <v>2151.59</v>
      </c>
      <c r="E33" s="361">
        <v>2556</v>
      </c>
      <c r="F33" s="361">
        <v>2059.87</v>
      </c>
      <c r="G33" s="361">
        <v>51</v>
      </c>
      <c r="H33" s="361">
        <v>71.320000000000007</v>
      </c>
      <c r="I33" s="361">
        <v>34</v>
      </c>
      <c r="J33" s="409">
        <v>20.400000000000247</v>
      </c>
      <c r="K33" s="361" t="s">
        <v>7</v>
      </c>
    </row>
    <row r="34" spans="1:11">
      <c r="A34" s="349" t="s">
        <v>930</v>
      </c>
      <c r="B34" s="350" t="s">
        <v>931</v>
      </c>
      <c r="C34" s="361">
        <v>1621</v>
      </c>
      <c r="D34" s="361">
        <v>1370.56</v>
      </c>
      <c r="E34" s="361">
        <v>1588</v>
      </c>
      <c r="F34" s="361">
        <v>1347.4999999999998</v>
      </c>
      <c r="G34" s="361">
        <v>4</v>
      </c>
      <c r="H34" s="361">
        <v>5.66</v>
      </c>
      <c r="I34" s="361">
        <v>29</v>
      </c>
      <c r="J34" s="409">
        <v>17.400000000000173</v>
      </c>
      <c r="K34" s="361" t="s">
        <v>7</v>
      </c>
    </row>
    <row r="35" spans="1:11">
      <c r="A35" s="349" t="s">
        <v>932</v>
      </c>
      <c r="B35" s="350" t="s">
        <v>933</v>
      </c>
      <c r="C35" s="361">
        <v>1656</v>
      </c>
      <c r="D35" s="361">
        <v>1140.9099999999999</v>
      </c>
      <c r="E35" s="361">
        <v>1587</v>
      </c>
      <c r="F35" s="361">
        <v>1095.4299999999998</v>
      </c>
      <c r="G35" s="361">
        <v>5</v>
      </c>
      <c r="H35" s="361">
        <v>7.08</v>
      </c>
      <c r="I35" s="361">
        <v>64</v>
      </c>
      <c r="J35" s="409">
        <v>38.40000000000002</v>
      </c>
      <c r="K35" s="361" t="s">
        <v>7</v>
      </c>
    </row>
    <row r="36" spans="1:11">
      <c r="A36" s="349" t="s">
        <v>934</v>
      </c>
      <c r="B36" s="350" t="s">
        <v>935</v>
      </c>
      <c r="C36" s="361">
        <v>1377</v>
      </c>
      <c r="D36" s="361">
        <v>1223.3599999999999</v>
      </c>
      <c r="E36" s="361">
        <v>1103</v>
      </c>
      <c r="F36" s="361">
        <v>1038.58</v>
      </c>
      <c r="G36" s="361">
        <v>25</v>
      </c>
      <c r="H36" s="361">
        <v>35.380000000000003</v>
      </c>
      <c r="I36" s="361">
        <v>249</v>
      </c>
      <c r="J36" s="409">
        <v>149.4</v>
      </c>
      <c r="K36" s="361" t="s">
        <v>7</v>
      </c>
    </row>
    <row r="37" spans="1:11">
      <c r="A37" s="349" t="s">
        <v>936</v>
      </c>
      <c r="B37" s="350" t="s">
        <v>937</v>
      </c>
      <c r="C37" s="361">
        <v>1619</v>
      </c>
      <c r="D37" s="361">
        <v>1315.28</v>
      </c>
      <c r="E37" s="361">
        <v>1264</v>
      </c>
      <c r="F37" s="361">
        <v>1099.02</v>
      </c>
      <c r="G37" s="361">
        <v>4</v>
      </c>
      <c r="H37" s="361">
        <v>5.66</v>
      </c>
      <c r="I37" s="361">
        <v>351</v>
      </c>
      <c r="J37" s="409">
        <v>210.6</v>
      </c>
      <c r="K37" s="361" t="s">
        <v>7</v>
      </c>
    </row>
    <row r="38" spans="1:11">
      <c r="A38" s="349" t="s">
        <v>938</v>
      </c>
      <c r="B38" s="350" t="s">
        <v>939</v>
      </c>
      <c r="C38" s="361">
        <v>1419</v>
      </c>
      <c r="D38" s="361">
        <v>1204.82</v>
      </c>
      <c r="E38" s="361">
        <v>1319</v>
      </c>
      <c r="F38" s="361">
        <v>1143.1899999999998</v>
      </c>
      <c r="G38" s="361">
        <v>2</v>
      </c>
      <c r="H38" s="361">
        <v>2.83</v>
      </c>
      <c r="I38" s="361">
        <v>98</v>
      </c>
      <c r="J38" s="409">
        <v>58.800000000000111</v>
      </c>
      <c r="K38" s="361" t="s">
        <v>7</v>
      </c>
    </row>
    <row r="39" spans="1:11">
      <c r="A39" s="349" t="s">
        <v>940</v>
      </c>
      <c r="B39" s="356" t="s">
        <v>941</v>
      </c>
      <c r="C39" s="361">
        <v>1298</v>
      </c>
      <c r="D39" s="361">
        <v>1153.95</v>
      </c>
      <c r="E39" s="361">
        <v>1053</v>
      </c>
      <c r="F39" s="361">
        <v>997.98</v>
      </c>
      <c r="G39" s="361">
        <v>11</v>
      </c>
      <c r="H39" s="361">
        <v>15.57</v>
      </c>
      <c r="I39" s="361">
        <v>234</v>
      </c>
      <c r="J39" s="409">
        <v>140.40000000000003</v>
      </c>
      <c r="K39" s="361" t="s">
        <v>7</v>
      </c>
    </row>
    <row r="40" spans="1:11">
      <c r="A40" s="349" t="s">
        <v>942</v>
      </c>
      <c r="B40" s="356" t="s">
        <v>943</v>
      </c>
      <c r="C40" s="361">
        <v>801</v>
      </c>
      <c r="D40" s="361">
        <v>551.84</v>
      </c>
      <c r="E40" s="361">
        <v>768</v>
      </c>
      <c r="F40" s="361">
        <v>530.41</v>
      </c>
      <c r="G40" s="361">
        <v>2</v>
      </c>
      <c r="H40" s="361">
        <v>2.83</v>
      </c>
      <c r="I40" s="361">
        <v>31</v>
      </c>
      <c r="J40" s="409">
        <v>18.600000000000065</v>
      </c>
      <c r="K40" s="361" t="s">
        <v>7</v>
      </c>
    </row>
    <row r="41" spans="1:11">
      <c r="A41" s="349" t="s">
        <v>944</v>
      </c>
      <c r="B41" s="356" t="s">
        <v>945</v>
      </c>
      <c r="C41" s="361">
        <v>990</v>
      </c>
      <c r="D41" s="361">
        <v>807.14</v>
      </c>
      <c r="E41" s="361">
        <v>950</v>
      </c>
      <c r="F41" s="361">
        <v>757.98</v>
      </c>
      <c r="G41" s="361">
        <v>27</v>
      </c>
      <c r="H41" s="361">
        <v>41.36</v>
      </c>
      <c r="I41" s="361">
        <v>13</v>
      </c>
      <c r="J41" s="409">
        <v>7.7999999999999687</v>
      </c>
      <c r="K41" s="361" t="s">
        <v>7</v>
      </c>
    </row>
    <row r="42" spans="1:11">
      <c r="A42" s="349" t="s">
        <v>946</v>
      </c>
      <c r="B42" s="356" t="s">
        <v>947</v>
      </c>
      <c r="C42" s="361">
        <v>726</v>
      </c>
      <c r="D42" s="361">
        <v>525.99</v>
      </c>
      <c r="E42" s="361">
        <v>668</v>
      </c>
      <c r="F42" s="361">
        <v>491.19</v>
      </c>
      <c r="G42" s="361">
        <v>0</v>
      </c>
      <c r="H42" s="361">
        <v>0</v>
      </c>
      <c r="I42" s="361">
        <v>58</v>
      </c>
      <c r="J42" s="409">
        <v>34.800000000000011</v>
      </c>
      <c r="K42" s="361" t="s">
        <v>7</v>
      </c>
    </row>
    <row r="43" spans="1:11" s="12" customFormat="1" ht="37.5">
      <c r="A43" s="349" t="s">
        <v>948</v>
      </c>
      <c r="B43" s="356" t="s">
        <v>949</v>
      </c>
      <c r="C43" s="361">
        <v>531</v>
      </c>
      <c r="D43" s="361">
        <v>492.48</v>
      </c>
      <c r="E43" s="361">
        <v>493</v>
      </c>
      <c r="F43" s="361">
        <v>451.35</v>
      </c>
      <c r="G43" s="361">
        <v>20</v>
      </c>
      <c r="H43" s="361">
        <v>30.330000000000002</v>
      </c>
      <c r="I43" s="361">
        <v>18</v>
      </c>
      <c r="J43" s="409">
        <v>10.799999999999994</v>
      </c>
      <c r="K43" s="361" t="s">
        <v>7</v>
      </c>
    </row>
    <row r="44" spans="1:11" s="12" customFormat="1" ht="25">
      <c r="A44" s="349" t="s">
        <v>950</v>
      </c>
      <c r="B44" s="356" t="s">
        <v>951</v>
      </c>
      <c r="C44" s="361">
        <v>810</v>
      </c>
      <c r="D44" s="361">
        <v>565.67999999999995</v>
      </c>
      <c r="E44" s="361">
        <v>730</v>
      </c>
      <c r="F44" s="361">
        <v>517.68000000000006</v>
      </c>
      <c r="G44" s="361">
        <v>0</v>
      </c>
      <c r="H44" s="361">
        <v>0</v>
      </c>
      <c r="I44" s="361">
        <v>80</v>
      </c>
      <c r="J44" s="409">
        <v>47.999999999999886</v>
      </c>
      <c r="K44" s="361" t="s">
        <v>7</v>
      </c>
    </row>
    <row r="45" spans="1:11" s="12" customFormat="1" ht="13">
      <c r="A45" s="3" t="s">
        <v>18</v>
      </c>
      <c r="B45" s="9"/>
      <c r="C45" s="8">
        <f>SUM(C12:C44)</f>
        <v>56795</v>
      </c>
      <c r="D45" s="8">
        <f t="shared" ref="D45:K45" si="0">SUM(D12:D44)</f>
        <v>46885.36</v>
      </c>
      <c r="E45" s="8">
        <f t="shared" si="0"/>
        <v>51192</v>
      </c>
      <c r="F45" s="8">
        <f t="shared" si="0"/>
        <v>43127.140000000014</v>
      </c>
      <c r="G45" s="8">
        <f t="shared" si="0"/>
        <v>481</v>
      </c>
      <c r="H45" s="8">
        <f t="shared" si="0"/>
        <v>685.02000000000021</v>
      </c>
      <c r="I45" s="8">
        <f t="shared" si="0"/>
        <v>5122</v>
      </c>
      <c r="J45" s="593">
        <f t="shared" si="0"/>
        <v>3073.2000000000021</v>
      </c>
      <c r="K45" s="8">
        <f t="shared" si="0"/>
        <v>0</v>
      </c>
    </row>
    <row r="46" spans="1:11" s="12" customFormat="1">
      <c r="A46" s="10" t="s">
        <v>41</v>
      </c>
    </row>
    <row r="47" spans="1:11" s="12" customFormat="1">
      <c r="A47" s="10"/>
    </row>
    <row r="48" spans="1:11" s="12" customFormat="1">
      <c r="A48" s="10"/>
      <c r="B48" s="1063" t="s">
        <v>1040</v>
      </c>
      <c r="C48" s="1063"/>
      <c r="D48" s="1063"/>
      <c r="E48" s="1063"/>
      <c r="F48" s="1063"/>
      <c r="G48" s="1063"/>
      <c r="H48" s="1063"/>
      <c r="I48" s="1063"/>
      <c r="J48" s="1063"/>
    </row>
    <row r="49" spans="1:16" s="12" customFormat="1">
      <c r="A49" s="10"/>
      <c r="B49" s="1063"/>
      <c r="C49" s="1063"/>
      <c r="D49" s="1063"/>
      <c r="E49" s="1063"/>
      <c r="F49" s="1063"/>
      <c r="G49" s="1063"/>
      <c r="H49" s="1063"/>
      <c r="I49" s="1063"/>
      <c r="J49" s="1063"/>
    </row>
    <row r="50" spans="1:16" s="405" customFormat="1" ht="14.15" customHeight="1">
      <c r="A50" s="286"/>
      <c r="B50" s="286"/>
      <c r="C50"/>
      <c r="D50"/>
      <c r="E50"/>
      <c r="F50"/>
      <c r="G50"/>
      <c r="H50" s="494"/>
      <c r="I50" s="484" t="s">
        <v>13</v>
      </c>
      <c r="J50"/>
      <c r="K50"/>
      <c r="L50" s="404"/>
      <c r="M50" s="404"/>
      <c r="N50" s="404"/>
      <c r="O50" s="404"/>
      <c r="P50" s="404"/>
    </row>
    <row r="51" spans="1:16" s="405" customFormat="1" ht="13.4" customHeight="1">
      <c r="A51" s="286" t="s">
        <v>12</v>
      </c>
      <c r="B51"/>
      <c r="C51" s="399"/>
      <c r="D51" s="826" t="s">
        <v>13</v>
      </c>
      <c r="E51" s="826"/>
      <c r="F51" s="14"/>
      <c r="G51"/>
      <c r="H51" s="485"/>
      <c r="I51" s="485" t="s">
        <v>14</v>
      </c>
      <c r="J51"/>
      <c r="K51"/>
      <c r="L51" s="404"/>
      <c r="M51" s="404"/>
      <c r="N51" s="404"/>
      <c r="O51" s="404"/>
      <c r="P51" s="404"/>
    </row>
    <row r="52" spans="1:16" s="405" customFormat="1" ht="13.4" customHeight="1">
      <c r="A52" s="286"/>
      <c r="B52" s="286"/>
      <c r="C52" s="827" t="s">
        <v>898</v>
      </c>
      <c r="D52" s="827"/>
      <c r="E52" s="827"/>
      <c r="F52" s="827"/>
      <c r="G52"/>
      <c r="H52" s="485"/>
      <c r="I52" s="485" t="s">
        <v>953</v>
      </c>
      <c r="J52"/>
      <c r="K52"/>
      <c r="L52" s="404"/>
      <c r="M52" s="404"/>
      <c r="N52" s="404"/>
      <c r="O52" s="404"/>
      <c r="P52" s="404"/>
    </row>
    <row r="53" spans="1:16" s="405" customFormat="1" ht="13">
      <c r="A53"/>
      <c r="B53"/>
      <c r="C53"/>
      <c r="D53"/>
      <c r="E53"/>
      <c r="F53"/>
      <c r="G53"/>
      <c r="H53" s="406"/>
      <c r="I53" s="287" t="s">
        <v>84</v>
      </c>
      <c r="J53"/>
      <c r="K53"/>
    </row>
    <row r="54" spans="1:16" s="15" customFormat="1" ht="13">
      <c r="A54" s="14"/>
    </row>
    <row r="55" spans="1:16">
      <c r="A55" s="958"/>
      <c r="B55" s="958"/>
      <c r="C55" s="958"/>
      <c r="D55" s="958"/>
      <c r="E55" s="958"/>
      <c r="F55" s="958"/>
      <c r="G55" s="958"/>
      <c r="H55" s="958"/>
      <c r="I55" s="958"/>
      <c r="J55" s="958"/>
    </row>
  </sheetData>
  <mergeCells count="20">
    <mergeCell ref="I1:J1"/>
    <mergeCell ref="G9:H9"/>
    <mergeCell ref="I9:J9"/>
    <mergeCell ref="D1:E1"/>
    <mergeCell ref="A9:A10"/>
    <mergeCell ref="A2:J2"/>
    <mergeCell ref="A55:J55"/>
    <mergeCell ref="E9:F9"/>
    <mergeCell ref="C9:D9"/>
    <mergeCell ref="D51:E51"/>
    <mergeCell ref="C52:F52"/>
    <mergeCell ref="B48:J49"/>
    <mergeCell ref="K9:K10"/>
    <mergeCell ref="C8:J8"/>
    <mergeCell ref="E7:H7"/>
    <mergeCell ref="A3:J3"/>
    <mergeCell ref="I7:K7"/>
    <mergeCell ref="A7:B7"/>
    <mergeCell ref="A5:K5"/>
    <mergeCell ref="B9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S54"/>
  <sheetViews>
    <sheetView topLeftCell="A25" zoomScale="85" zoomScaleNormal="85" zoomScaleSheetLayoutView="90" workbookViewId="0">
      <selection activeCell="D45" sqref="D45"/>
    </sheetView>
  </sheetViews>
  <sheetFormatPr defaultRowHeight="12.5"/>
  <cols>
    <col min="2" max="2" width="19" customWidth="1"/>
    <col min="3" max="3" width="15.1796875" customWidth="1"/>
    <col min="4" max="4" width="15.81640625" customWidth="1"/>
    <col min="5" max="5" width="9.81640625" customWidth="1"/>
    <col min="6" max="6" width="13.54296875" customWidth="1"/>
    <col min="7" max="7" width="9.54296875" customWidth="1"/>
    <col min="8" max="8" width="10.453125" customWidth="1"/>
    <col min="9" max="9" width="15.453125" customWidth="1"/>
    <col min="10" max="10" width="19.453125" customWidth="1"/>
    <col min="11" max="11" width="15" customWidth="1"/>
  </cols>
  <sheetData>
    <row r="1" spans="1:19" ht="23.15" customHeight="1">
      <c r="D1" s="863"/>
      <c r="E1" s="863"/>
      <c r="H1" s="38"/>
      <c r="J1" s="957" t="s">
        <v>69</v>
      </c>
      <c r="K1" s="957"/>
    </row>
    <row r="2" spans="1:19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</row>
    <row r="3" spans="1:19" ht="18">
      <c r="A3" s="976" t="s">
        <v>743</v>
      </c>
      <c r="B3" s="976"/>
      <c r="C3" s="976"/>
      <c r="D3" s="976"/>
      <c r="E3" s="976"/>
      <c r="F3" s="976"/>
      <c r="G3" s="976"/>
      <c r="H3" s="976"/>
      <c r="I3" s="976"/>
      <c r="J3" s="976"/>
    </row>
    <row r="4" spans="1:19" ht="10.5" customHeight="1"/>
    <row r="5" spans="1:19" s="15" customFormat="1" ht="15.75" customHeight="1">
      <c r="A5" s="1067" t="s">
        <v>433</v>
      </c>
      <c r="B5" s="1067"/>
      <c r="C5" s="1067"/>
      <c r="D5" s="1067"/>
      <c r="E5" s="1067"/>
      <c r="F5" s="1067"/>
      <c r="G5" s="1067"/>
      <c r="H5" s="1067"/>
      <c r="I5" s="1067"/>
      <c r="J5" s="1067"/>
      <c r="K5" s="1067"/>
      <c r="L5" s="1067"/>
    </row>
    <row r="6" spans="1:19" s="15" customFormat="1" ht="15.75" customHeight="1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9" s="15" customFormat="1" ht="13">
      <c r="A7" s="862" t="s">
        <v>899</v>
      </c>
      <c r="B7" s="862"/>
      <c r="I7" s="1018" t="s">
        <v>833</v>
      </c>
      <c r="J7" s="1018"/>
      <c r="K7" s="1018"/>
    </row>
    <row r="8" spans="1:19" s="13" customFormat="1" ht="15.5" hidden="1">
      <c r="C8" s="960" t="s">
        <v>15</v>
      </c>
      <c r="D8" s="960"/>
      <c r="E8" s="960"/>
      <c r="F8" s="960"/>
      <c r="G8" s="960"/>
      <c r="H8" s="960"/>
      <c r="I8" s="960"/>
      <c r="J8" s="960"/>
    </row>
    <row r="9" spans="1:19" ht="30" customHeight="1">
      <c r="A9" s="955" t="s">
        <v>24</v>
      </c>
      <c r="B9" s="955" t="s">
        <v>37</v>
      </c>
      <c r="C9" s="837" t="s">
        <v>863</v>
      </c>
      <c r="D9" s="838"/>
      <c r="E9" s="837" t="s">
        <v>472</v>
      </c>
      <c r="F9" s="838"/>
      <c r="G9" s="837" t="s">
        <v>39</v>
      </c>
      <c r="H9" s="838"/>
      <c r="I9" s="856" t="s">
        <v>105</v>
      </c>
      <c r="J9" s="856"/>
      <c r="K9" s="955" t="s">
        <v>510</v>
      </c>
      <c r="R9" s="9"/>
      <c r="S9" s="12"/>
    </row>
    <row r="10" spans="1:19" s="14" customFormat="1" ht="46.5" customHeight="1">
      <c r="A10" s="956"/>
      <c r="B10" s="956"/>
      <c r="C10" s="5" t="s">
        <v>40</v>
      </c>
      <c r="D10" s="5" t="s">
        <v>104</v>
      </c>
      <c r="E10" s="5" t="s">
        <v>40</v>
      </c>
      <c r="F10" s="5" t="s">
        <v>104</v>
      </c>
      <c r="G10" s="5" t="s">
        <v>40</v>
      </c>
      <c r="H10" s="5" t="s">
        <v>104</v>
      </c>
      <c r="I10" s="5" t="s">
        <v>134</v>
      </c>
      <c r="J10" s="5" t="s">
        <v>135</v>
      </c>
      <c r="K10" s="956"/>
    </row>
    <row r="11" spans="1:19" ht="13">
      <c r="A11" s="137">
        <v>1</v>
      </c>
      <c r="B11" s="137">
        <v>2</v>
      </c>
      <c r="C11" s="137">
        <v>3</v>
      </c>
      <c r="D11" s="137">
        <v>4</v>
      </c>
      <c r="E11" s="137">
        <v>5</v>
      </c>
      <c r="F11" s="137">
        <v>6</v>
      </c>
      <c r="G11" s="137">
        <v>7</v>
      </c>
      <c r="H11" s="137">
        <v>8</v>
      </c>
      <c r="I11" s="137">
        <v>9</v>
      </c>
      <c r="J11" s="137">
        <v>10</v>
      </c>
      <c r="K11" s="137">
        <v>11</v>
      </c>
    </row>
    <row r="12" spans="1:19">
      <c r="A12" s="349" t="s">
        <v>257</v>
      </c>
      <c r="B12" s="350" t="s">
        <v>901</v>
      </c>
      <c r="C12" s="572">
        <v>2296</v>
      </c>
      <c r="D12" s="572">
        <v>114.8</v>
      </c>
      <c r="E12" s="572">
        <v>2296</v>
      </c>
      <c r="F12" s="572">
        <v>114.80000000000001</v>
      </c>
      <c r="G12" s="572">
        <v>0</v>
      </c>
      <c r="H12" s="572">
        <v>0</v>
      </c>
      <c r="I12" s="572">
        <v>0</v>
      </c>
      <c r="J12" s="412">
        <v>-1.4210854715202004E-14</v>
      </c>
      <c r="K12" s="572">
        <v>0</v>
      </c>
    </row>
    <row r="13" spans="1:19">
      <c r="A13" s="349" t="s">
        <v>258</v>
      </c>
      <c r="B13" s="350" t="s">
        <v>902</v>
      </c>
      <c r="C13" s="572">
        <v>3329</v>
      </c>
      <c r="D13" s="572">
        <v>166.45</v>
      </c>
      <c r="E13" s="572">
        <v>3329</v>
      </c>
      <c r="F13" s="572">
        <v>166.45</v>
      </c>
      <c r="G13" s="572">
        <v>0</v>
      </c>
      <c r="H13" s="572">
        <v>0</v>
      </c>
      <c r="I13" s="572">
        <v>0</v>
      </c>
      <c r="J13" s="572">
        <v>0</v>
      </c>
      <c r="K13" s="572">
        <v>0</v>
      </c>
    </row>
    <row r="14" spans="1:19">
      <c r="A14" s="349" t="s">
        <v>259</v>
      </c>
      <c r="B14" s="350" t="s">
        <v>903</v>
      </c>
      <c r="C14" s="572">
        <v>1496</v>
      </c>
      <c r="D14" s="572">
        <v>74.8</v>
      </c>
      <c r="E14" s="572">
        <v>1496</v>
      </c>
      <c r="F14" s="572">
        <v>74.8</v>
      </c>
      <c r="G14" s="572">
        <v>0</v>
      </c>
      <c r="H14" s="572">
        <v>0</v>
      </c>
      <c r="I14" s="572">
        <v>0</v>
      </c>
      <c r="J14" s="572">
        <v>0</v>
      </c>
      <c r="K14" s="572">
        <v>0</v>
      </c>
    </row>
    <row r="15" spans="1:19">
      <c r="A15" s="349" t="s">
        <v>260</v>
      </c>
      <c r="B15" s="350" t="s">
        <v>904</v>
      </c>
      <c r="C15" s="572">
        <v>2919</v>
      </c>
      <c r="D15" s="572">
        <v>145.94999999999999</v>
      </c>
      <c r="E15" s="572">
        <v>2919</v>
      </c>
      <c r="F15" s="572">
        <v>145.94999999999999</v>
      </c>
      <c r="G15" s="572">
        <v>0</v>
      </c>
      <c r="H15" s="572">
        <v>0</v>
      </c>
      <c r="I15" s="572">
        <v>0</v>
      </c>
      <c r="J15" s="572">
        <v>0</v>
      </c>
      <c r="K15" s="572">
        <v>0</v>
      </c>
    </row>
    <row r="16" spans="1:19">
      <c r="A16" s="349" t="s">
        <v>261</v>
      </c>
      <c r="B16" s="350" t="s">
        <v>905</v>
      </c>
      <c r="C16" s="572">
        <v>1230</v>
      </c>
      <c r="D16" s="572">
        <v>61.5</v>
      </c>
      <c r="E16" s="572">
        <v>1230</v>
      </c>
      <c r="F16" s="572">
        <v>61.5</v>
      </c>
      <c r="G16" s="572">
        <v>0</v>
      </c>
      <c r="H16" s="572">
        <v>0</v>
      </c>
      <c r="I16" s="572">
        <v>0</v>
      </c>
      <c r="J16" s="572">
        <v>0</v>
      </c>
      <c r="K16" s="572">
        <v>0</v>
      </c>
    </row>
    <row r="17" spans="1:11">
      <c r="A17" s="349" t="s">
        <v>262</v>
      </c>
      <c r="B17" s="350" t="s">
        <v>906</v>
      </c>
      <c r="C17" s="572">
        <v>1653</v>
      </c>
      <c r="D17" s="572">
        <v>82.65</v>
      </c>
      <c r="E17" s="572">
        <v>1653</v>
      </c>
      <c r="F17" s="572">
        <v>82.65</v>
      </c>
      <c r="G17" s="572">
        <v>0</v>
      </c>
      <c r="H17" s="572">
        <v>0</v>
      </c>
      <c r="I17" s="572">
        <v>0</v>
      </c>
      <c r="J17" s="572">
        <v>0</v>
      </c>
      <c r="K17" s="572">
        <v>0</v>
      </c>
    </row>
    <row r="18" spans="1:11">
      <c r="A18" s="349" t="s">
        <v>263</v>
      </c>
      <c r="B18" s="350" t="s">
        <v>907</v>
      </c>
      <c r="C18" s="572">
        <v>2108</v>
      </c>
      <c r="D18" s="572">
        <v>105.4</v>
      </c>
      <c r="E18" s="572">
        <v>2108</v>
      </c>
      <c r="F18" s="572">
        <v>105.4</v>
      </c>
      <c r="G18" s="572">
        <v>0</v>
      </c>
      <c r="H18" s="572">
        <v>0</v>
      </c>
      <c r="I18" s="572">
        <v>0</v>
      </c>
      <c r="J18" s="572">
        <v>0</v>
      </c>
      <c r="K18" s="572">
        <v>0</v>
      </c>
    </row>
    <row r="19" spans="1:11">
      <c r="A19" s="349" t="s">
        <v>264</v>
      </c>
      <c r="B19" s="350" t="s">
        <v>908</v>
      </c>
      <c r="C19" s="572">
        <v>3055</v>
      </c>
      <c r="D19" s="572">
        <v>152.77000000000001</v>
      </c>
      <c r="E19" s="572">
        <v>3055</v>
      </c>
      <c r="F19" s="572">
        <v>152.77000000000001</v>
      </c>
      <c r="G19" s="572">
        <v>0</v>
      </c>
      <c r="H19" s="572">
        <v>0</v>
      </c>
      <c r="I19" s="572">
        <v>0</v>
      </c>
      <c r="J19" s="572">
        <v>0</v>
      </c>
      <c r="K19" s="572">
        <v>0</v>
      </c>
    </row>
    <row r="20" spans="1:11">
      <c r="A20" s="349" t="s">
        <v>283</v>
      </c>
      <c r="B20" s="350" t="s">
        <v>909</v>
      </c>
      <c r="C20" s="572">
        <v>2278</v>
      </c>
      <c r="D20" s="572">
        <v>113.9</v>
      </c>
      <c r="E20" s="572">
        <v>2278</v>
      </c>
      <c r="F20" s="572">
        <v>113.9</v>
      </c>
      <c r="G20" s="572">
        <v>0</v>
      </c>
      <c r="H20" s="572">
        <v>0</v>
      </c>
      <c r="I20" s="572">
        <v>0</v>
      </c>
      <c r="J20" s="572">
        <v>0</v>
      </c>
      <c r="K20" s="572">
        <v>0</v>
      </c>
    </row>
    <row r="21" spans="1:11">
      <c r="A21" s="349" t="s">
        <v>284</v>
      </c>
      <c r="B21" s="350" t="s">
        <v>910</v>
      </c>
      <c r="C21" s="572">
        <v>1026</v>
      </c>
      <c r="D21" s="572">
        <v>51.3</v>
      </c>
      <c r="E21" s="572">
        <v>1026</v>
      </c>
      <c r="F21" s="572">
        <v>51.3</v>
      </c>
      <c r="G21" s="572">
        <v>0</v>
      </c>
      <c r="H21" s="572">
        <v>0</v>
      </c>
      <c r="I21" s="572">
        <v>0</v>
      </c>
      <c r="J21" s="572">
        <v>0</v>
      </c>
      <c r="K21" s="572">
        <v>0</v>
      </c>
    </row>
    <row r="22" spans="1:11">
      <c r="A22" s="349" t="s">
        <v>285</v>
      </c>
      <c r="B22" s="350" t="s">
        <v>911</v>
      </c>
      <c r="C22" s="572">
        <v>2208</v>
      </c>
      <c r="D22" s="572">
        <v>110.4</v>
      </c>
      <c r="E22" s="572">
        <v>2208</v>
      </c>
      <c r="F22" s="572">
        <v>110.4</v>
      </c>
      <c r="G22" s="572">
        <v>0</v>
      </c>
      <c r="H22" s="572">
        <v>0</v>
      </c>
      <c r="I22" s="572">
        <v>0</v>
      </c>
      <c r="J22" s="572">
        <v>0</v>
      </c>
      <c r="K22" s="572">
        <v>0</v>
      </c>
    </row>
    <row r="23" spans="1:11">
      <c r="A23" s="349" t="s">
        <v>313</v>
      </c>
      <c r="B23" s="350" t="s">
        <v>912</v>
      </c>
      <c r="C23" s="572">
        <v>1963</v>
      </c>
      <c r="D23" s="572">
        <v>98.15</v>
      </c>
      <c r="E23" s="572">
        <v>1963</v>
      </c>
      <c r="F23" s="572">
        <v>98.15</v>
      </c>
      <c r="G23" s="572">
        <v>0</v>
      </c>
      <c r="H23" s="572">
        <v>0</v>
      </c>
      <c r="I23" s="572">
        <v>0</v>
      </c>
      <c r="J23" s="572">
        <v>0</v>
      </c>
      <c r="K23" s="572">
        <v>0</v>
      </c>
    </row>
    <row r="24" spans="1:11">
      <c r="A24" s="349" t="s">
        <v>314</v>
      </c>
      <c r="B24" s="350" t="s">
        <v>913</v>
      </c>
      <c r="C24" s="572">
        <v>2028</v>
      </c>
      <c r="D24" s="572">
        <v>101.4</v>
      </c>
      <c r="E24" s="572">
        <v>2028</v>
      </c>
      <c r="F24" s="572">
        <v>101.4</v>
      </c>
      <c r="G24" s="572">
        <v>0</v>
      </c>
      <c r="H24" s="572">
        <v>0</v>
      </c>
      <c r="I24" s="572">
        <v>0</v>
      </c>
      <c r="J24" s="572">
        <v>0</v>
      </c>
      <c r="K24" s="572">
        <v>0</v>
      </c>
    </row>
    <row r="25" spans="1:11">
      <c r="A25" s="349" t="s">
        <v>315</v>
      </c>
      <c r="B25" s="350" t="s">
        <v>914</v>
      </c>
      <c r="C25" s="572">
        <v>1793</v>
      </c>
      <c r="D25" s="572">
        <v>89.639999999999986</v>
      </c>
      <c r="E25" s="572">
        <v>1793</v>
      </c>
      <c r="F25" s="572">
        <v>89.639999999999986</v>
      </c>
      <c r="G25" s="572">
        <v>0</v>
      </c>
      <c r="H25" s="572">
        <v>0</v>
      </c>
      <c r="I25" s="572">
        <v>0</v>
      </c>
      <c r="J25" s="572">
        <v>0</v>
      </c>
      <c r="K25" s="572">
        <v>0</v>
      </c>
    </row>
    <row r="26" spans="1:11">
      <c r="A26" s="349" t="s">
        <v>316</v>
      </c>
      <c r="B26" s="350" t="s">
        <v>915</v>
      </c>
      <c r="C26" s="572">
        <v>1232</v>
      </c>
      <c r="D26" s="572">
        <v>61.6</v>
      </c>
      <c r="E26" s="572">
        <v>1232</v>
      </c>
      <c r="F26" s="572">
        <v>61.6</v>
      </c>
      <c r="G26" s="572">
        <v>0</v>
      </c>
      <c r="H26" s="572">
        <v>0</v>
      </c>
      <c r="I26" s="572">
        <v>0</v>
      </c>
      <c r="J26" s="572">
        <v>0</v>
      </c>
      <c r="K26" s="572">
        <v>0</v>
      </c>
    </row>
    <row r="27" spans="1:11">
      <c r="A27" s="349" t="s">
        <v>916</v>
      </c>
      <c r="B27" s="350" t="s">
        <v>917</v>
      </c>
      <c r="C27" s="572">
        <v>3122</v>
      </c>
      <c r="D27" s="572">
        <v>156.1</v>
      </c>
      <c r="E27" s="572">
        <v>3122</v>
      </c>
      <c r="F27" s="572">
        <v>156.1</v>
      </c>
      <c r="G27" s="572">
        <v>0</v>
      </c>
      <c r="H27" s="572">
        <v>0</v>
      </c>
      <c r="I27" s="572">
        <v>0</v>
      </c>
      <c r="J27" s="572">
        <v>0</v>
      </c>
      <c r="K27" s="572">
        <v>0</v>
      </c>
    </row>
    <row r="28" spans="1:11">
      <c r="A28" s="349" t="s">
        <v>918</v>
      </c>
      <c r="B28" s="350" t="s">
        <v>919</v>
      </c>
      <c r="C28" s="572">
        <v>1664</v>
      </c>
      <c r="D28" s="572">
        <v>83.220000000000013</v>
      </c>
      <c r="E28" s="572">
        <v>1664</v>
      </c>
      <c r="F28" s="572">
        <v>83.220000000000013</v>
      </c>
      <c r="G28" s="572">
        <v>0</v>
      </c>
      <c r="H28" s="572">
        <v>0</v>
      </c>
      <c r="I28" s="572">
        <v>0</v>
      </c>
      <c r="J28" s="572">
        <v>0</v>
      </c>
      <c r="K28" s="572">
        <v>0</v>
      </c>
    </row>
    <row r="29" spans="1:11">
      <c r="A29" s="349" t="s">
        <v>920</v>
      </c>
      <c r="B29" s="350" t="s">
        <v>921</v>
      </c>
      <c r="C29" s="572">
        <v>2299</v>
      </c>
      <c r="D29" s="572">
        <v>114.95</v>
      </c>
      <c r="E29" s="572">
        <v>2299</v>
      </c>
      <c r="F29" s="572">
        <v>114.95</v>
      </c>
      <c r="G29" s="572">
        <v>0</v>
      </c>
      <c r="H29" s="572">
        <v>0</v>
      </c>
      <c r="I29" s="572">
        <v>0</v>
      </c>
      <c r="J29" s="572">
        <v>0</v>
      </c>
      <c r="K29" s="572">
        <v>0</v>
      </c>
    </row>
    <row r="30" spans="1:11">
      <c r="A30" s="349" t="s">
        <v>922</v>
      </c>
      <c r="B30" s="350" t="s">
        <v>923</v>
      </c>
      <c r="C30" s="572">
        <v>2583</v>
      </c>
      <c r="D30" s="572">
        <v>129.15</v>
      </c>
      <c r="E30" s="572">
        <v>2583</v>
      </c>
      <c r="F30" s="572">
        <v>129.15</v>
      </c>
      <c r="G30" s="572">
        <v>0</v>
      </c>
      <c r="H30" s="572">
        <v>0</v>
      </c>
      <c r="I30" s="572">
        <v>0</v>
      </c>
      <c r="J30" s="572">
        <v>0</v>
      </c>
      <c r="K30" s="572">
        <v>0</v>
      </c>
    </row>
    <row r="31" spans="1:11">
      <c r="A31" s="349" t="s">
        <v>924</v>
      </c>
      <c r="B31" s="350" t="s">
        <v>925</v>
      </c>
      <c r="C31" s="572">
        <v>2913</v>
      </c>
      <c r="D31" s="572">
        <v>145.65</v>
      </c>
      <c r="E31" s="572">
        <v>2913</v>
      </c>
      <c r="F31" s="572">
        <v>145.65</v>
      </c>
      <c r="G31" s="572">
        <v>0</v>
      </c>
      <c r="H31" s="572">
        <v>0</v>
      </c>
      <c r="I31" s="572">
        <v>0</v>
      </c>
      <c r="J31" s="572">
        <v>0</v>
      </c>
      <c r="K31" s="572">
        <v>0</v>
      </c>
    </row>
    <row r="32" spans="1:11">
      <c r="A32" s="349" t="s">
        <v>926</v>
      </c>
      <c r="B32" s="350" t="s">
        <v>927</v>
      </c>
      <c r="C32" s="572">
        <v>1844</v>
      </c>
      <c r="D32" s="572">
        <v>92.2</v>
      </c>
      <c r="E32" s="572">
        <v>1844</v>
      </c>
      <c r="F32" s="572">
        <v>92.2</v>
      </c>
      <c r="G32" s="572">
        <v>0</v>
      </c>
      <c r="H32" s="572">
        <v>0</v>
      </c>
      <c r="I32" s="572">
        <v>0</v>
      </c>
      <c r="J32" s="572">
        <v>0</v>
      </c>
      <c r="K32" s="572">
        <v>0</v>
      </c>
    </row>
    <row r="33" spans="1:11">
      <c r="A33" s="349" t="s">
        <v>928</v>
      </c>
      <c r="B33" s="350" t="s">
        <v>929</v>
      </c>
      <c r="C33" s="572">
        <v>3103</v>
      </c>
      <c r="D33" s="572">
        <v>155.13</v>
      </c>
      <c r="E33" s="572">
        <v>3103</v>
      </c>
      <c r="F33" s="572">
        <v>155.13</v>
      </c>
      <c r="G33" s="572">
        <v>0</v>
      </c>
      <c r="H33" s="572">
        <v>0</v>
      </c>
      <c r="I33" s="572">
        <v>0</v>
      </c>
      <c r="J33" s="572">
        <v>0</v>
      </c>
      <c r="K33" s="572">
        <v>0</v>
      </c>
    </row>
    <row r="34" spans="1:11">
      <c r="A34" s="349" t="s">
        <v>930</v>
      </c>
      <c r="B34" s="350" t="s">
        <v>931</v>
      </c>
      <c r="C34" s="572">
        <v>1613</v>
      </c>
      <c r="D34" s="572">
        <v>80.650000000000006</v>
      </c>
      <c r="E34" s="572">
        <v>1613</v>
      </c>
      <c r="F34" s="572">
        <v>80.650000000000006</v>
      </c>
      <c r="G34" s="572">
        <v>0</v>
      </c>
      <c r="H34" s="572">
        <v>0</v>
      </c>
      <c r="I34" s="572">
        <v>0</v>
      </c>
      <c r="J34" s="572">
        <v>0</v>
      </c>
      <c r="K34" s="572">
        <v>0</v>
      </c>
    </row>
    <row r="35" spans="1:11">
      <c r="A35" s="349" t="s">
        <v>932</v>
      </c>
      <c r="B35" s="350" t="s">
        <v>933</v>
      </c>
      <c r="C35" s="572">
        <v>1788</v>
      </c>
      <c r="D35" s="572">
        <v>89.41</v>
      </c>
      <c r="E35" s="572">
        <v>1788</v>
      </c>
      <c r="F35" s="572">
        <v>89.41</v>
      </c>
      <c r="G35" s="572">
        <v>0</v>
      </c>
      <c r="H35" s="572">
        <v>0</v>
      </c>
      <c r="I35" s="572">
        <v>0</v>
      </c>
      <c r="J35" s="572">
        <v>0</v>
      </c>
      <c r="K35" s="572">
        <v>0</v>
      </c>
    </row>
    <row r="36" spans="1:11">
      <c r="A36" s="349" t="s">
        <v>934</v>
      </c>
      <c r="B36" s="350" t="s">
        <v>935</v>
      </c>
      <c r="C36" s="572">
        <v>1480</v>
      </c>
      <c r="D36" s="572">
        <v>74.000000000000014</v>
      </c>
      <c r="E36" s="572">
        <v>1480</v>
      </c>
      <c r="F36" s="572">
        <v>74.000000000000014</v>
      </c>
      <c r="G36" s="572">
        <v>0</v>
      </c>
      <c r="H36" s="572">
        <v>0</v>
      </c>
      <c r="I36" s="572">
        <v>0</v>
      </c>
      <c r="J36" s="572">
        <v>0</v>
      </c>
      <c r="K36" s="572">
        <v>0</v>
      </c>
    </row>
    <row r="37" spans="1:11">
      <c r="A37" s="349" t="s">
        <v>936</v>
      </c>
      <c r="B37" s="350" t="s">
        <v>937</v>
      </c>
      <c r="C37" s="572">
        <v>1765</v>
      </c>
      <c r="D37" s="572">
        <v>88.25</v>
      </c>
      <c r="E37" s="572">
        <v>1765</v>
      </c>
      <c r="F37" s="572">
        <v>88.25</v>
      </c>
      <c r="G37" s="572">
        <v>0</v>
      </c>
      <c r="H37" s="572">
        <v>0</v>
      </c>
      <c r="I37" s="572">
        <v>0</v>
      </c>
      <c r="J37" s="572">
        <v>0</v>
      </c>
      <c r="K37" s="572">
        <v>0</v>
      </c>
    </row>
    <row r="38" spans="1:11">
      <c r="A38" s="349" t="s">
        <v>938</v>
      </c>
      <c r="B38" s="350" t="s">
        <v>939</v>
      </c>
      <c r="C38" s="572">
        <v>1723</v>
      </c>
      <c r="D38" s="572">
        <v>86.15</v>
      </c>
      <c r="E38" s="572">
        <v>1723</v>
      </c>
      <c r="F38" s="572">
        <v>86.15</v>
      </c>
      <c r="G38" s="572">
        <v>0</v>
      </c>
      <c r="H38" s="572">
        <v>0</v>
      </c>
      <c r="I38" s="572">
        <v>0</v>
      </c>
      <c r="J38" s="572">
        <v>0</v>
      </c>
      <c r="K38" s="572">
        <v>0</v>
      </c>
    </row>
    <row r="39" spans="1:11">
      <c r="A39" s="349" t="s">
        <v>940</v>
      </c>
      <c r="B39" s="356" t="s">
        <v>941</v>
      </c>
      <c r="C39" s="572">
        <v>1396</v>
      </c>
      <c r="D39" s="572">
        <v>69.8</v>
      </c>
      <c r="E39" s="572">
        <v>1396</v>
      </c>
      <c r="F39" s="572">
        <v>69.8</v>
      </c>
      <c r="G39" s="572">
        <v>0</v>
      </c>
      <c r="H39" s="572">
        <v>0</v>
      </c>
      <c r="I39" s="572">
        <v>0</v>
      </c>
      <c r="J39" s="572">
        <v>0</v>
      </c>
      <c r="K39" s="572">
        <v>0</v>
      </c>
    </row>
    <row r="40" spans="1:11">
      <c r="A40" s="349" t="s">
        <v>942</v>
      </c>
      <c r="B40" s="356" t="s">
        <v>943</v>
      </c>
      <c r="C40" s="572">
        <v>865</v>
      </c>
      <c r="D40" s="572">
        <v>43.24</v>
      </c>
      <c r="E40" s="572">
        <v>865</v>
      </c>
      <c r="F40" s="572">
        <v>43.24</v>
      </c>
      <c r="G40" s="572">
        <v>0</v>
      </c>
      <c r="H40" s="572">
        <v>0</v>
      </c>
      <c r="I40" s="572">
        <v>0</v>
      </c>
      <c r="J40" s="572">
        <v>0</v>
      </c>
      <c r="K40" s="572">
        <v>0</v>
      </c>
    </row>
    <row r="41" spans="1:11">
      <c r="A41" s="349" t="s">
        <v>944</v>
      </c>
      <c r="B41" s="356" t="s">
        <v>945</v>
      </c>
      <c r="C41" s="572">
        <v>1164</v>
      </c>
      <c r="D41" s="572">
        <v>58.22</v>
      </c>
      <c r="E41" s="572">
        <v>1164</v>
      </c>
      <c r="F41" s="572">
        <v>58.22</v>
      </c>
      <c r="G41" s="572">
        <v>0</v>
      </c>
      <c r="H41" s="572">
        <v>0</v>
      </c>
      <c r="I41" s="572">
        <v>0</v>
      </c>
      <c r="J41" s="572">
        <v>0</v>
      </c>
      <c r="K41" s="572">
        <v>0</v>
      </c>
    </row>
    <row r="42" spans="1:11">
      <c r="A42" s="349" t="s">
        <v>946</v>
      </c>
      <c r="B42" s="356" t="s">
        <v>947</v>
      </c>
      <c r="C42" s="572">
        <v>754</v>
      </c>
      <c r="D42" s="572">
        <v>37.71</v>
      </c>
      <c r="E42" s="572">
        <v>754</v>
      </c>
      <c r="F42" s="572">
        <v>37.71</v>
      </c>
      <c r="G42" s="572">
        <v>0</v>
      </c>
      <c r="H42" s="572">
        <v>0</v>
      </c>
      <c r="I42" s="572">
        <v>0</v>
      </c>
      <c r="J42" s="572">
        <v>0</v>
      </c>
      <c r="K42" s="572">
        <v>0</v>
      </c>
    </row>
    <row r="43" spans="1:11" s="12" customFormat="1" ht="25">
      <c r="A43" s="349" t="s">
        <v>948</v>
      </c>
      <c r="B43" s="356" t="s">
        <v>949</v>
      </c>
      <c r="C43" s="572">
        <v>640</v>
      </c>
      <c r="D43" s="572">
        <v>31.98</v>
      </c>
      <c r="E43" s="572">
        <v>640</v>
      </c>
      <c r="F43" s="572">
        <v>31.98</v>
      </c>
      <c r="G43" s="572">
        <v>0</v>
      </c>
      <c r="H43" s="572">
        <v>0</v>
      </c>
      <c r="I43" s="572">
        <v>0</v>
      </c>
      <c r="J43" s="572">
        <v>0</v>
      </c>
      <c r="K43" s="572">
        <v>0</v>
      </c>
    </row>
    <row r="44" spans="1:11" s="12" customFormat="1">
      <c r="A44" s="349" t="s">
        <v>950</v>
      </c>
      <c r="B44" s="356" t="s">
        <v>951</v>
      </c>
      <c r="C44" s="572">
        <v>937</v>
      </c>
      <c r="D44" s="572">
        <v>46.83</v>
      </c>
      <c r="E44" s="572">
        <v>937</v>
      </c>
      <c r="F44" s="572">
        <v>46.83</v>
      </c>
      <c r="G44" s="572">
        <v>0</v>
      </c>
      <c r="H44" s="572">
        <v>0</v>
      </c>
      <c r="I44" s="572">
        <v>0</v>
      </c>
      <c r="J44" s="572">
        <v>0</v>
      </c>
      <c r="K44" s="572">
        <v>0</v>
      </c>
    </row>
    <row r="45" spans="1:11" s="12" customFormat="1" ht="13">
      <c r="A45" s="3" t="s">
        <v>18</v>
      </c>
      <c r="B45" s="9"/>
      <c r="C45" s="8">
        <f t="shared" ref="C45:K45" si="0">SUM(C12:C44)</f>
        <v>62267</v>
      </c>
      <c r="D45" s="8">
        <f t="shared" si="0"/>
        <v>3113.35</v>
      </c>
      <c r="E45" s="8">
        <f t="shared" si="0"/>
        <v>62267</v>
      </c>
      <c r="F45" s="8">
        <f t="shared" si="0"/>
        <v>3113.35</v>
      </c>
      <c r="G45" s="8">
        <f t="shared" si="0"/>
        <v>0</v>
      </c>
      <c r="H45" s="8">
        <f t="shared" si="0"/>
        <v>0</v>
      </c>
      <c r="I45" s="8">
        <f t="shared" si="0"/>
        <v>0</v>
      </c>
      <c r="J45" s="657">
        <f t="shared" si="0"/>
        <v>-1.4210854715202004E-14</v>
      </c>
      <c r="K45" s="8">
        <f t="shared" si="0"/>
        <v>0</v>
      </c>
    </row>
    <row r="46" spans="1:11" s="12" customFormat="1"/>
    <row r="47" spans="1:11" s="12" customFormat="1">
      <c r="A47" s="10" t="s">
        <v>41</v>
      </c>
    </row>
    <row r="48" spans="1:11" ht="15.75" customHeight="1">
      <c r="C48" s="1066"/>
      <c r="D48" s="1066"/>
      <c r="E48" s="1066"/>
      <c r="F48" s="1066"/>
    </row>
    <row r="49" spans="1:16" s="405" customFormat="1" ht="14.15" customHeight="1">
      <c r="A49" s="286"/>
      <c r="B49" s="286"/>
      <c r="C49"/>
      <c r="D49"/>
      <c r="E49"/>
      <c r="F49"/>
      <c r="G49"/>
      <c r="H49" s="494"/>
      <c r="I49" s="484" t="s">
        <v>13</v>
      </c>
      <c r="J49"/>
      <c r="K49"/>
      <c r="L49" s="404"/>
      <c r="M49" s="404"/>
      <c r="N49" s="404"/>
      <c r="O49" s="404"/>
      <c r="P49" s="404"/>
    </row>
    <row r="50" spans="1:16" s="405" customFormat="1" ht="13.4" customHeight="1">
      <c r="A50" s="286" t="s">
        <v>12</v>
      </c>
      <c r="B50"/>
      <c r="C50" s="399"/>
      <c r="D50" s="826" t="s">
        <v>13</v>
      </c>
      <c r="E50" s="826"/>
      <c r="F50" s="14"/>
      <c r="G50"/>
      <c r="H50" s="485"/>
      <c r="I50" s="485" t="s">
        <v>14</v>
      </c>
      <c r="J50"/>
      <c r="K50"/>
      <c r="L50" s="404"/>
      <c r="M50" s="404"/>
      <c r="N50" s="404"/>
      <c r="O50" s="404"/>
      <c r="P50" s="404"/>
    </row>
    <row r="51" spans="1:16" s="405" customFormat="1" ht="13.4" customHeight="1">
      <c r="A51" s="286"/>
      <c r="B51" s="286"/>
      <c r="C51" s="827" t="s">
        <v>898</v>
      </c>
      <c r="D51" s="827"/>
      <c r="E51" s="827"/>
      <c r="F51" s="827"/>
      <c r="G51"/>
      <c r="H51" s="485"/>
      <c r="I51" s="485" t="s">
        <v>955</v>
      </c>
      <c r="J51"/>
      <c r="K51"/>
    </row>
    <row r="52" spans="1:16" s="405" customFormat="1" ht="13">
      <c r="A52"/>
      <c r="B52"/>
      <c r="C52"/>
      <c r="D52"/>
      <c r="E52"/>
      <c r="F52"/>
      <c r="G52"/>
      <c r="H52" s="406"/>
      <c r="I52" s="287" t="s">
        <v>84</v>
      </c>
      <c r="J52"/>
      <c r="K52"/>
    </row>
    <row r="53" spans="1:16" s="15" customFormat="1" ht="13">
      <c r="A53" s="14"/>
    </row>
    <row r="54" spans="1:16">
      <c r="A54" s="958"/>
      <c r="B54" s="958"/>
      <c r="C54" s="958"/>
      <c r="D54" s="958"/>
      <c r="E54" s="958"/>
      <c r="F54" s="958"/>
      <c r="G54" s="958"/>
      <c r="H54" s="958"/>
      <c r="I54" s="958"/>
      <c r="J54" s="958"/>
    </row>
  </sheetData>
  <mergeCells count="19">
    <mergeCell ref="J1:K1"/>
    <mergeCell ref="I9:J9"/>
    <mergeCell ref="D1:E1"/>
    <mergeCell ref="A2:J2"/>
    <mergeCell ref="A3:J3"/>
    <mergeCell ref="C9:D9"/>
    <mergeCell ref="A5:L5"/>
    <mergeCell ref="K9:K10"/>
    <mergeCell ref="A7:B7"/>
    <mergeCell ref="A54:J54"/>
    <mergeCell ref="I7:K7"/>
    <mergeCell ref="C8:J8"/>
    <mergeCell ref="A9:A10"/>
    <mergeCell ref="B9:B10"/>
    <mergeCell ref="E9:F9"/>
    <mergeCell ref="G9:H9"/>
    <mergeCell ref="C48:F48"/>
    <mergeCell ref="D50:E50"/>
    <mergeCell ref="C51:F5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S54"/>
  <sheetViews>
    <sheetView topLeftCell="A25" zoomScale="85" zoomScaleNormal="85" zoomScaleSheetLayoutView="90" workbookViewId="0">
      <selection activeCell="F49" sqref="F49"/>
    </sheetView>
  </sheetViews>
  <sheetFormatPr defaultRowHeight="12.5"/>
  <cols>
    <col min="2" max="2" width="19" customWidth="1"/>
    <col min="3" max="3" width="16.453125" customWidth="1"/>
    <col min="4" max="4" width="15.81640625" customWidth="1"/>
    <col min="5" max="5" width="9.453125" customWidth="1"/>
    <col min="6" max="6" width="13.54296875" customWidth="1"/>
    <col min="7" max="7" width="9.54296875" customWidth="1"/>
    <col min="8" max="8" width="10.453125" customWidth="1"/>
    <col min="9" max="9" width="15.453125" customWidth="1"/>
    <col min="10" max="10" width="19.453125" customWidth="1"/>
    <col min="11" max="11" width="15" customWidth="1"/>
  </cols>
  <sheetData>
    <row r="1" spans="1:19" ht="23.15" customHeight="1">
      <c r="D1" s="863"/>
      <c r="E1" s="863"/>
      <c r="H1" s="38"/>
      <c r="J1" s="957" t="s">
        <v>473</v>
      </c>
      <c r="K1" s="957"/>
    </row>
    <row r="2" spans="1:19" ht="15.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</row>
    <row r="3" spans="1:19" ht="18">
      <c r="A3" s="976" t="s">
        <v>743</v>
      </c>
      <c r="B3" s="976"/>
      <c r="C3" s="976"/>
      <c r="D3" s="976"/>
      <c r="E3" s="976"/>
      <c r="F3" s="976"/>
      <c r="G3" s="976"/>
      <c r="H3" s="976"/>
      <c r="I3" s="976"/>
      <c r="J3" s="976"/>
    </row>
    <row r="4" spans="1:19" ht="10.5" customHeight="1"/>
    <row r="5" spans="1:19" s="15" customFormat="1" ht="15.75" customHeight="1">
      <c r="A5" s="1068" t="s">
        <v>483</v>
      </c>
      <c r="B5" s="1068"/>
      <c r="C5" s="1068"/>
      <c r="D5" s="1068"/>
      <c r="E5" s="1068"/>
      <c r="F5" s="1068"/>
      <c r="G5" s="1068"/>
      <c r="H5" s="1068"/>
      <c r="I5" s="1068"/>
      <c r="J5" s="1068"/>
      <c r="K5" s="1068"/>
      <c r="L5" s="1068"/>
    </row>
    <row r="6" spans="1:19" s="15" customFormat="1" ht="15.75" customHeight="1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9" s="15" customFormat="1" ht="13">
      <c r="A7" s="862" t="s">
        <v>899</v>
      </c>
      <c r="B7" s="862"/>
      <c r="I7" s="1018" t="s">
        <v>834</v>
      </c>
      <c r="J7" s="1018"/>
      <c r="K7" s="1018"/>
    </row>
    <row r="8" spans="1:19" s="13" customFormat="1" ht="15.5" hidden="1">
      <c r="C8" s="960" t="s">
        <v>15</v>
      </c>
      <c r="D8" s="960"/>
      <c r="E8" s="960"/>
      <c r="F8" s="960"/>
      <c r="G8" s="960"/>
      <c r="H8" s="960"/>
      <c r="I8" s="960"/>
      <c r="J8" s="960"/>
    </row>
    <row r="9" spans="1:19" ht="31.5" customHeight="1">
      <c r="A9" s="955" t="s">
        <v>24</v>
      </c>
      <c r="B9" s="955" t="s">
        <v>37</v>
      </c>
      <c r="C9" s="837" t="s">
        <v>864</v>
      </c>
      <c r="D9" s="838"/>
      <c r="E9" s="837" t="s">
        <v>472</v>
      </c>
      <c r="F9" s="838"/>
      <c r="G9" s="837" t="s">
        <v>39</v>
      </c>
      <c r="H9" s="838"/>
      <c r="I9" s="856" t="s">
        <v>105</v>
      </c>
      <c r="J9" s="856"/>
      <c r="K9" s="955" t="s">
        <v>510</v>
      </c>
      <c r="R9" s="9"/>
      <c r="S9" s="12"/>
    </row>
    <row r="10" spans="1:19" s="14" customFormat="1" ht="46.5" customHeight="1">
      <c r="A10" s="956"/>
      <c r="B10" s="956"/>
      <c r="C10" s="5" t="s">
        <v>40</v>
      </c>
      <c r="D10" s="5" t="s">
        <v>104</v>
      </c>
      <c r="E10" s="5" t="s">
        <v>40</v>
      </c>
      <c r="F10" s="5" t="s">
        <v>104</v>
      </c>
      <c r="G10" s="5" t="s">
        <v>40</v>
      </c>
      <c r="H10" s="5" t="s">
        <v>104</v>
      </c>
      <c r="I10" s="5" t="s">
        <v>134</v>
      </c>
      <c r="J10" s="5" t="s">
        <v>135</v>
      </c>
      <c r="K10" s="956"/>
    </row>
    <row r="11" spans="1:19" ht="13">
      <c r="A11" s="266">
        <v>1</v>
      </c>
      <c r="B11" s="266">
        <v>2</v>
      </c>
      <c r="C11" s="266">
        <v>3</v>
      </c>
      <c r="D11" s="266">
        <v>4</v>
      </c>
      <c r="E11" s="266">
        <v>5</v>
      </c>
      <c r="F11" s="266">
        <v>6</v>
      </c>
      <c r="G11" s="266">
        <v>7</v>
      </c>
      <c r="H11" s="266">
        <v>8</v>
      </c>
      <c r="I11" s="266">
        <v>9</v>
      </c>
      <c r="J11" s="266">
        <v>10</v>
      </c>
      <c r="K11" s="266">
        <v>11</v>
      </c>
    </row>
    <row r="12" spans="1:19">
      <c r="A12" s="349" t="s">
        <v>257</v>
      </c>
      <c r="B12" s="350" t="s">
        <v>901</v>
      </c>
      <c r="C12" s="572">
        <v>283</v>
      </c>
      <c r="D12" s="572">
        <v>14.15</v>
      </c>
      <c r="E12" s="572">
        <v>283</v>
      </c>
      <c r="F12" s="600">
        <v>14.15</v>
      </c>
      <c r="G12" s="572">
        <v>0</v>
      </c>
      <c r="H12" s="572">
        <v>0</v>
      </c>
      <c r="I12" s="572">
        <v>0</v>
      </c>
      <c r="J12" s="572">
        <v>0</v>
      </c>
      <c r="K12" s="572">
        <v>0</v>
      </c>
    </row>
    <row r="13" spans="1:19">
      <c r="A13" s="349" t="s">
        <v>258</v>
      </c>
      <c r="B13" s="350" t="s">
        <v>902</v>
      </c>
      <c r="C13" s="572">
        <v>1189</v>
      </c>
      <c r="D13" s="572">
        <v>59.45</v>
      </c>
      <c r="E13" s="572">
        <v>1189</v>
      </c>
      <c r="F13" s="600">
        <v>59.45</v>
      </c>
      <c r="G13" s="572">
        <v>0</v>
      </c>
      <c r="H13" s="572">
        <v>0</v>
      </c>
      <c r="I13" s="572">
        <v>0</v>
      </c>
      <c r="J13" s="572">
        <v>0</v>
      </c>
      <c r="K13" s="572">
        <v>0</v>
      </c>
    </row>
    <row r="14" spans="1:19">
      <c r="A14" s="349" t="s">
        <v>259</v>
      </c>
      <c r="B14" s="350" t="s">
        <v>903</v>
      </c>
      <c r="C14" s="572">
        <v>145</v>
      </c>
      <c r="D14" s="572">
        <v>7.25</v>
      </c>
      <c r="E14" s="572">
        <v>145</v>
      </c>
      <c r="F14" s="600">
        <v>7.25</v>
      </c>
      <c r="G14" s="572">
        <v>0</v>
      </c>
      <c r="H14" s="572">
        <v>0</v>
      </c>
      <c r="I14" s="572">
        <v>0</v>
      </c>
      <c r="J14" s="572">
        <v>0</v>
      </c>
      <c r="K14" s="572">
        <v>0</v>
      </c>
    </row>
    <row r="15" spans="1:19">
      <c r="A15" s="349" t="s">
        <v>260</v>
      </c>
      <c r="B15" s="350" t="s">
        <v>904</v>
      </c>
      <c r="C15" s="572">
        <v>267</v>
      </c>
      <c r="D15" s="572">
        <v>13.35</v>
      </c>
      <c r="E15" s="572">
        <v>267</v>
      </c>
      <c r="F15" s="600">
        <v>13.35</v>
      </c>
      <c r="G15" s="572">
        <v>0</v>
      </c>
      <c r="H15" s="572">
        <v>0</v>
      </c>
      <c r="I15" s="572">
        <v>0</v>
      </c>
      <c r="J15" s="572">
        <v>0</v>
      </c>
      <c r="K15" s="572">
        <v>0</v>
      </c>
    </row>
    <row r="16" spans="1:19">
      <c r="A16" s="349" t="s">
        <v>261</v>
      </c>
      <c r="B16" s="350" t="s">
        <v>905</v>
      </c>
      <c r="C16" s="572">
        <v>173</v>
      </c>
      <c r="D16" s="572">
        <v>8.65</v>
      </c>
      <c r="E16" s="572">
        <v>173</v>
      </c>
      <c r="F16" s="600">
        <v>8.65</v>
      </c>
      <c r="G16" s="572">
        <v>0</v>
      </c>
      <c r="H16" s="572">
        <v>0</v>
      </c>
      <c r="I16" s="572">
        <v>0</v>
      </c>
      <c r="J16" s="572">
        <v>0</v>
      </c>
      <c r="K16" s="572">
        <v>0</v>
      </c>
    </row>
    <row r="17" spans="1:11">
      <c r="A17" s="349" t="s">
        <v>262</v>
      </c>
      <c r="B17" s="350" t="s">
        <v>906</v>
      </c>
      <c r="C17" s="572">
        <v>209</v>
      </c>
      <c r="D17" s="572">
        <v>10.45</v>
      </c>
      <c r="E17" s="572">
        <v>209</v>
      </c>
      <c r="F17" s="600">
        <v>10.45</v>
      </c>
      <c r="G17" s="572">
        <v>0</v>
      </c>
      <c r="H17" s="572">
        <v>0</v>
      </c>
      <c r="I17" s="572">
        <v>0</v>
      </c>
      <c r="J17" s="572">
        <v>0</v>
      </c>
      <c r="K17" s="572">
        <v>0</v>
      </c>
    </row>
    <row r="18" spans="1:11">
      <c r="A18" s="349" t="s">
        <v>263</v>
      </c>
      <c r="B18" s="350" t="s">
        <v>907</v>
      </c>
      <c r="C18" s="572">
        <v>144</v>
      </c>
      <c r="D18" s="572">
        <v>7.2</v>
      </c>
      <c r="E18" s="572">
        <v>144</v>
      </c>
      <c r="F18" s="600">
        <v>7.2</v>
      </c>
      <c r="G18" s="572">
        <v>0</v>
      </c>
      <c r="H18" s="572">
        <v>0</v>
      </c>
      <c r="I18" s="572">
        <v>0</v>
      </c>
      <c r="J18" s="572">
        <v>0</v>
      </c>
      <c r="K18" s="572">
        <v>0</v>
      </c>
    </row>
    <row r="19" spans="1:11">
      <c r="A19" s="349" t="s">
        <v>264</v>
      </c>
      <c r="B19" s="350" t="s">
        <v>908</v>
      </c>
      <c r="C19" s="572">
        <v>367</v>
      </c>
      <c r="D19" s="572">
        <v>18.350000000000001</v>
      </c>
      <c r="E19" s="572">
        <v>367</v>
      </c>
      <c r="F19" s="600">
        <v>18.350000000000001</v>
      </c>
      <c r="G19" s="572">
        <v>0</v>
      </c>
      <c r="H19" s="572">
        <v>0</v>
      </c>
      <c r="I19" s="572">
        <v>0</v>
      </c>
      <c r="J19" s="572">
        <v>0</v>
      </c>
      <c r="K19" s="572">
        <v>0</v>
      </c>
    </row>
    <row r="20" spans="1:11">
      <c r="A20" s="349" t="s">
        <v>283</v>
      </c>
      <c r="B20" s="350" t="s">
        <v>909</v>
      </c>
      <c r="C20" s="572">
        <v>241</v>
      </c>
      <c r="D20" s="572">
        <v>12.05</v>
      </c>
      <c r="E20" s="572">
        <v>241</v>
      </c>
      <c r="F20" s="600">
        <v>12.05</v>
      </c>
      <c r="G20" s="572">
        <v>0</v>
      </c>
      <c r="H20" s="572">
        <v>0</v>
      </c>
      <c r="I20" s="572">
        <v>0</v>
      </c>
      <c r="J20" s="572">
        <v>0</v>
      </c>
      <c r="K20" s="572">
        <v>0</v>
      </c>
    </row>
    <row r="21" spans="1:11">
      <c r="A21" s="349" t="s">
        <v>284</v>
      </c>
      <c r="B21" s="350" t="s">
        <v>910</v>
      </c>
      <c r="C21" s="572">
        <v>263</v>
      </c>
      <c r="D21" s="572">
        <v>13.15</v>
      </c>
      <c r="E21" s="572">
        <v>263</v>
      </c>
      <c r="F21" s="600">
        <v>13.15</v>
      </c>
      <c r="G21" s="572">
        <v>0</v>
      </c>
      <c r="H21" s="572">
        <v>0</v>
      </c>
      <c r="I21" s="572">
        <v>0</v>
      </c>
      <c r="J21" s="572">
        <v>0</v>
      </c>
      <c r="K21" s="572">
        <v>0</v>
      </c>
    </row>
    <row r="22" spans="1:11">
      <c r="A22" s="349" t="s">
        <v>285</v>
      </c>
      <c r="B22" s="350" t="s">
        <v>911</v>
      </c>
      <c r="C22" s="572">
        <v>197</v>
      </c>
      <c r="D22" s="572">
        <v>9.85</v>
      </c>
      <c r="E22" s="572">
        <v>197</v>
      </c>
      <c r="F22" s="600">
        <v>9.85</v>
      </c>
      <c r="G22" s="572">
        <v>0</v>
      </c>
      <c r="H22" s="572">
        <v>0</v>
      </c>
      <c r="I22" s="572">
        <v>0</v>
      </c>
      <c r="J22" s="572">
        <v>0</v>
      </c>
      <c r="K22" s="572">
        <v>0</v>
      </c>
    </row>
    <row r="23" spans="1:11">
      <c r="A23" s="349" t="s">
        <v>313</v>
      </c>
      <c r="B23" s="350" t="s">
        <v>912</v>
      </c>
      <c r="C23" s="572">
        <v>178</v>
      </c>
      <c r="D23" s="572">
        <v>8.9</v>
      </c>
      <c r="E23" s="572">
        <v>178</v>
      </c>
      <c r="F23" s="600">
        <v>8.9</v>
      </c>
      <c r="G23" s="572">
        <v>0</v>
      </c>
      <c r="H23" s="572">
        <v>0</v>
      </c>
      <c r="I23" s="572">
        <v>0</v>
      </c>
      <c r="J23" s="572">
        <v>0</v>
      </c>
      <c r="K23" s="572">
        <v>0</v>
      </c>
    </row>
    <row r="24" spans="1:11">
      <c r="A24" s="349" t="s">
        <v>314</v>
      </c>
      <c r="B24" s="350" t="s">
        <v>913</v>
      </c>
      <c r="C24" s="572">
        <v>670</v>
      </c>
      <c r="D24" s="572">
        <v>33.5</v>
      </c>
      <c r="E24" s="572">
        <v>670</v>
      </c>
      <c r="F24" s="600">
        <v>33.5</v>
      </c>
      <c r="G24" s="572">
        <v>0</v>
      </c>
      <c r="H24" s="572">
        <v>0</v>
      </c>
      <c r="I24" s="572">
        <v>0</v>
      </c>
      <c r="J24" s="572">
        <v>0</v>
      </c>
      <c r="K24" s="572">
        <v>0</v>
      </c>
    </row>
    <row r="25" spans="1:11">
      <c r="A25" s="349" t="s">
        <v>315</v>
      </c>
      <c r="B25" s="350" t="s">
        <v>914</v>
      </c>
      <c r="C25" s="572">
        <v>230</v>
      </c>
      <c r="D25" s="572">
        <v>11.5</v>
      </c>
      <c r="E25" s="572">
        <v>230</v>
      </c>
      <c r="F25" s="600">
        <v>11.5</v>
      </c>
      <c r="G25" s="572">
        <v>0</v>
      </c>
      <c r="H25" s="572">
        <v>0</v>
      </c>
      <c r="I25" s="572">
        <v>0</v>
      </c>
      <c r="J25" s="572">
        <v>0</v>
      </c>
      <c r="K25" s="572">
        <v>0</v>
      </c>
    </row>
    <row r="26" spans="1:11">
      <c r="A26" s="349" t="s">
        <v>316</v>
      </c>
      <c r="B26" s="350" t="s">
        <v>915</v>
      </c>
      <c r="C26" s="572">
        <v>334</v>
      </c>
      <c r="D26" s="572">
        <v>16.7</v>
      </c>
      <c r="E26" s="572">
        <v>334</v>
      </c>
      <c r="F26" s="600">
        <v>16.7</v>
      </c>
      <c r="G26" s="572">
        <v>0</v>
      </c>
      <c r="H26" s="572">
        <v>0</v>
      </c>
      <c r="I26" s="572">
        <v>0</v>
      </c>
      <c r="J26" s="572">
        <v>0</v>
      </c>
      <c r="K26" s="572">
        <v>0</v>
      </c>
    </row>
    <row r="27" spans="1:11">
      <c r="A27" s="349" t="s">
        <v>916</v>
      </c>
      <c r="B27" s="350" t="s">
        <v>917</v>
      </c>
      <c r="C27" s="572">
        <v>290</v>
      </c>
      <c r="D27" s="572">
        <v>14.5</v>
      </c>
      <c r="E27" s="572">
        <v>290</v>
      </c>
      <c r="F27" s="600">
        <v>14.5</v>
      </c>
      <c r="G27" s="572">
        <v>0</v>
      </c>
      <c r="H27" s="572">
        <v>0</v>
      </c>
      <c r="I27" s="572">
        <v>0</v>
      </c>
      <c r="J27" s="572">
        <v>0</v>
      </c>
      <c r="K27" s="572">
        <v>0</v>
      </c>
    </row>
    <row r="28" spans="1:11">
      <c r="A28" s="349" t="s">
        <v>918</v>
      </c>
      <c r="B28" s="350" t="s">
        <v>919</v>
      </c>
      <c r="C28" s="572">
        <v>48</v>
      </c>
      <c r="D28" s="572">
        <v>2.4</v>
      </c>
      <c r="E28" s="572">
        <v>48</v>
      </c>
      <c r="F28" s="600">
        <v>2.4</v>
      </c>
      <c r="G28" s="572">
        <v>0</v>
      </c>
      <c r="H28" s="572">
        <v>0</v>
      </c>
      <c r="I28" s="572">
        <v>0</v>
      </c>
      <c r="J28" s="572">
        <v>0</v>
      </c>
      <c r="K28" s="572">
        <v>0</v>
      </c>
    </row>
    <row r="29" spans="1:11">
      <c r="A29" s="349" t="s">
        <v>920</v>
      </c>
      <c r="B29" s="350" t="s">
        <v>921</v>
      </c>
      <c r="C29" s="572">
        <v>1084</v>
      </c>
      <c r="D29" s="572">
        <v>54.2</v>
      </c>
      <c r="E29" s="572">
        <v>1084</v>
      </c>
      <c r="F29" s="600">
        <v>54.2</v>
      </c>
      <c r="G29" s="572">
        <v>0</v>
      </c>
      <c r="H29" s="572">
        <v>0</v>
      </c>
      <c r="I29" s="572">
        <v>0</v>
      </c>
      <c r="J29" s="572">
        <v>0</v>
      </c>
      <c r="K29" s="572">
        <v>0</v>
      </c>
    </row>
    <row r="30" spans="1:11">
      <c r="A30" s="349" t="s">
        <v>922</v>
      </c>
      <c r="B30" s="350" t="s">
        <v>923</v>
      </c>
      <c r="C30" s="572">
        <v>226</v>
      </c>
      <c r="D30" s="572">
        <v>11.3</v>
      </c>
      <c r="E30" s="572">
        <v>226</v>
      </c>
      <c r="F30" s="600">
        <v>11.3</v>
      </c>
      <c r="G30" s="572">
        <v>0</v>
      </c>
      <c r="H30" s="572">
        <v>0</v>
      </c>
      <c r="I30" s="572">
        <v>0</v>
      </c>
      <c r="J30" s="572">
        <v>0</v>
      </c>
      <c r="K30" s="572">
        <v>0</v>
      </c>
    </row>
    <row r="31" spans="1:11">
      <c r="A31" s="349" t="s">
        <v>924</v>
      </c>
      <c r="B31" s="350" t="s">
        <v>925</v>
      </c>
      <c r="C31" s="572">
        <v>462</v>
      </c>
      <c r="D31" s="572">
        <v>23.1</v>
      </c>
      <c r="E31" s="572">
        <v>462</v>
      </c>
      <c r="F31" s="600">
        <v>23.1</v>
      </c>
      <c r="G31" s="572">
        <v>0</v>
      </c>
      <c r="H31" s="572">
        <v>0</v>
      </c>
      <c r="I31" s="572">
        <v>0</v>
      </c>
      <c r="J31" s="572">
        <v>0</v>
      </c>
      <c r="K31" s="572">
        <v>0</v>
      </c>
    </row>
    <row r="32" spans="1:11">
      <c r="A32" s="349" t="s">
        <v>926</v>
      </c>
      <c r="B32" s="350" t="s">
        <v>927</v>
      </c>
      <c r="C32" s="572">
        <v>214</v>
      </c>
      <c r="D32" s="572">
        <v>10.7</v>
      </c>
      <c r="E32" s="572">
        <v>214</v>
      </c>
      <c r="F32" s="600">
        <v>10.7</v>
      </c>
      <c r="G32" s="572">
        <v>0</v>
      </c>
      <c r="H32" s="572">
        <v>0</v>
      </c>
      <c r="I32" s="572">
        <v>0</v>
      </c>
      <c r="J32" s="572">
        <v>0</v>
      </c>
      <c r="K32" s="572">
        <v>0</v>
      </c>
    </row>
    <row r="33" spans="1:11">
      <c r="A33" s="349" t="s">
        <v>928</v>
      </c>
      <c r="B33" s="350" t="s">
        <v>929</v>
      </c>
      <c r="C33" s="572">
        <v>2163</v>
      </c>
      <c r="D33" s="572">
        <v>108.15</v>
      </c>
      <c r="E33" s="572">
        <v>2163</v>
      </c>
      <c r="F33" s="600">
        <v>108.15</v>
      </c>
      <c r="G33" s="572">
        <v>0</v>
      </c>
      <c r="H33" s="572">
        <v>0</v>
      </c>
      <c r="I33" s="572">
        <v>0</v>
      </c>
      <c r="J33" s="572">
        <v>0</v>
      </c>
      <c r="K33" s="572">
        <v>0</v>
      </c>
    </row>
    <row r="34" spans="1:11">
      <c r="A34" s="349" t="s">
        <v>930</v>
      </c>
      <c r="B34" s="350" t="s">
        <v>931</v>
      </c>
      <c r="C34" s="572">
        <v>193</v>
      </c>
      <c r="D34" s="572">
        <v>9.65</v>
      </c>
      <c r="E34" s="572">
        <v>193</v>
      </c>
      <c r="F34" s="600">
        <v>9.65</v>
      </c>
      <c r="G34" s="572">
        <v>0</v>
      </c>
      <c r="H34" s="572">
        <v>0</v>
      </c>
      <c r="I34" s="572">
        <v>0</v>
      </c>
      <c r="J34" s="572">
        <v>0</v>
      </c>
      <c r="K34" s="572">
        <v>0</v>
      </c>
    </row>
    <row r="35" spans="1:11">
      <c r="A35" s="349" t="s">
        <v>932</v>
      </c>
      <c r="B35" s="350" t="s">
        <v>933</v>
      </c>
      <c r="C35" s="572">
        <v>1284</v>
      </c>
      <c r="D35" s="572">
        <v>64.2</v>
      </c>
      <c r="E35" s="572">
        <v>1284</v>
      </c>
      <c r="F35" s="600">
        <v>64.2</v>
      </c>
      <c r="G35" s="572">
        <v>0</v>
      </c>
      <c r="H35" s="572">
        <v>0</v>
      </c>
      <c r="I35" s="572">
        <v>0</v>
      </c>
      <c r="J35" s="572">
        <v>0</v>
      </c>
      <c r="K35" s="572">
        <v>0</v>
      </c>
    </row>
    <row r="36" spans="1:11">
      <c r="A36" s="349" t="s">
        <v>934</v>
      </c>
      <c r="B36" s="350" t="s">
        <v>935</v>
      </c>
      <c r="C36" s="572">
        <v>277</v>
      </c>
      <c r="D36" s="572">
        <v>13.85</v>
      </c>
      <c r="E36" s="572">
        <v>277</v>
      </c>
      <c r="F36" s="600">
        <v>13.85</v>
      </c>
      <c r="G36" s="572">
        <v>0</v>
      </c>
      <c r="H36" s="572">
        <v>0</v>
      </c>
      <c r="I36" s="572">
        <v>0</v>
      </c>
      <c r="J36" s="572">
        <v>0</v>
      </c>
      <c r="K36" s="572">
        <v>0</v>
      </c>
    </row>
    <row r="37" spans="1:11">
      <c r="A37" s="349" t="s">
        <v>936</v>
      </c>
      <c r="B37" s="350" t="s">
        <v>937</v>
      </c>
      <c r="C37" s="572">
        <v>27</v>
      </c>
      <c r="D37" s="572">
        <v>1.35</v>
      </c>
      <c r="E37" s="572">
        <v>27</v>
      </c>
      <c r="F37" s="600">
        <v>1.35</v>
      </c>
      <c r="G37" s="572">
        <v>0</v>
      </c>
      <c r="H37" s="572">
        <v>0</v>
      </c>
      <c r="I37" s="572">
        <v>0</v>
      </c>
      <c r="J37" s="572">
        <v>0</v>
      </c>
      <c r="K37" s="572">
        <v>0</v>
      </c>
    </row>
    <row r="38" spans="1:11">
      <c r="A38" s="349" t="s">
        <v>938</v>
      </c>
      <c r="B38" s="350" t="s">
        <v>939</v>
      </c>
      <c r="C38" s="572">
        <v>236</v>
      </c>
      <c r="D38" s="572">
        <v>11.8</v>
      </c>
      <c r="E38" s="572">
        <v>236</v>
      </c>
      <c r="F38" s="600">
        <v>11.8</v>
      </c>
      <c r="G38" s="572">
        <v>0</v>
      </c>
      <c r="H38" s="572">
        <v>0</v>
      </c>
      <c r="I38" s="572">
        <v>0</v>
      </c>
      <c r="J38" s="572">
        <v>0</v>
      </c>
      <c r="K38" s="572">
        <v>0</v>
      </c>
    </row>
    <row r="39" spans="1:11">
      <c r="A39" s="349" t="s">
        <v>940</v>
      </c>
      <c r="B39" s="356" t="s">
        <v>941</v>
      </c>
      <c r="C39" s="572">
        <v>0</v>
      </c>
      <c r="D39" s="572">
        <v>0</v>
      </c>
      <c r="E39" s="572">
        <v>0</v>
      </c>
      <c r="F39" s="600">
        <v>0</v>
      </c>
      <c r="G39" s="572">
        <v>0</v>
      </c>
      <c r="H39" s="572">
        <v>0</v>
      </c>
      <c r="I39" s="572">
        <v>0</v>
      </c>
      <c r="J39" s="572">
        <v>0</v>
      </c>
      <c r="K39" s="572">
        <v>0</v>
      </c>
    </row>
    <row r="40" spans="1:11">
      <c r="A40" s="349" t="s">
        <v>942</v>
      </c>
      <c r="B40" s="356" t="s">
        <v>943</v>
      </c>
      <c r="C40" s="572">
        <v>0</v>
      </c>
      <c r="D40" s="572">
        <v>0</v>
      </c>
      <c r="E40" s="572">
        <v>0</v>
      </c>
      <c r="F40" s="600">
        <v>0</v>
      </c>
      <c r="G40" s="572">
        <v>0</v>
      </c>
      <c r="H40" s="572">
        <v>0</v>
      </c>
      <c r="I40" s="572">
        <v>0</v>
      </c>
      <c r="J40" s="572">
        <v>0</v>
      </c>
      <c r="K40" s="572">
        <v>0</v>
      </c>
    </row>
    <row r="41" spans="1:11">
      <c r="A41" s="349" t="s">
        <v>944</v>
      </c>
      <c r="B41" s="356" t="s">
        <v>945</v>
      </c>
      <c r="C41" s="572">
        <v>0</v>
      </c>
      <c r="D41" s="572">
        <v>0</v>
      </c>
      <c r="E41" s="572">
        <v>0</v>
      </c>
      <c r="F41" s="600">
        <v>0</v>
      </c>
      <c r="G41" s="572">
        <v>0</v>
      </c>
      <c r="H41" s="572">
        <v>0</v>
      </c>
      <c r="I41" s="572">
        <v>0</v>
      </c>
      <c r="J41" s="572">
        <v>0</v>
      </c>
      <c r="K41" s="572">
        <v>0</v>
      </c>
    </row>
    <row r="42" spans="1:11">
      <c r="A42" s="349" t="s">
        <v>946</v>
      </c>
      <c r="B42" s="356" t="s">
        <v>947</v>
      </c>
      <c r="C42" s="572">
        <v>0</v>
      </c>
      <c r="D42" s="572">
        <v>0</v>
      </c>
      <c r="E42" s="572">
        <v>0</v>
      </c>
      <c r="F42" s="600">
        <v>0</v>
      </c>
      <c r="G42" s="572">
        <v>0</v>
      </c>
      <c r="H42" s="572">
        <v>0</v>
      </c>
      <c r="I42" s="572">
        <v>0</v>
      </c>
      <c r="J42" s="572">
        <v>0</v>
      </c>
      <c r="K42" s="572">
        <v>0</v>
      </c>
    </row>
    <row r="43" spans="1:11" s="12" customFormat="1" ht="25">
      <c r="A43" s="349" t="s">
        <v>948</v>
      </c>
      <c r="B43" s="356" t="s">
        <v>949</v>
      </c>
      <c r="C43" s="572">
        <v>0</v>
      </c>
      <c r="D43" s="572">
        <v>0</v>
      </c>
      <c r="E43" s="572">
        <v>0</v>
      </c>
      <c r="F43" s="600">
        <v>0</v>
      </c>
      <c r="G43" s="572">
        <v>0</v>
      </c>
      <c r="H43" s="572">
        <v>0</v>
      </c>
      <c r="I43" s="572">
        <v>0</v>
      </c>
      <c r="J43" s="572">
        <v>0</v>
      </c>
      <c r="K43" s="572">
        <v>0</v>
      </c>
    </row>
    <row r="44" spans="1:11" s="12" customFormat="1">
      <c r="A44" s="349" t="s">
        <v>950</v>
      </c>
      <c r="B44" s="356" t="s">
        <v>951</v>
      </c>
      <c r="C44" s="572">
        <v>0</v>
      </c>
      <c r="D44" s="572">
        <v>0</v>
      </c>
      <c r="E44" s="572">
        <v>0</v>
      </c>
      <c r="F44" s="600">
        <v>0</v>
      </c>
      <c r="G44" s="572">
        <v>0</v>
      </c>
      <c r="H44" s="572">
        <v>0</v>
      </c>
      <c r="I44" s="572">
        <v>0</v>
      </c>
      <c r="J44" s="572">
        <v>0</v>
      </c>
      <c r="K44" s="572">
        <v>0</v>
      </c>
    </row>
    <row r="45" spans="1:11" s="12" customFormat="1" ht="13">
      <c r="A45" s="3" t="s">
        <v>18</v>
      </c>
      <c r="B45" s="9"/>
      <c r="C45" s="8">
        <f t="shared" ref="C45:K45" si="0">SUM(C12:C44)</f>
        <v>11394</v>
      </c>
      <c r="D45" s="593">
        <f t="shared" si="0"/>
        <v>569.70000000000005</v>
      </c>
      <c r="E45" s="8">
        <f t="shared" si="0"/>
        <v>11394</v>
      </c>
      <c r="F45" s="682">
        <f t="shared" si="0"/>
        <v>569.70000000000005</v>
      </c>
      <c r="G45" s="8">
        <f t="shared" si="0"/>
        <v>0</v>
      </c>
      <c r="H45" s="8">
        <f t="shared" si="0"/>
        <v>0</v>
      </c>
      <c r="I45" s="8">
        <f t="shared" si="0"/>
        <v>0</v>
      </c>
      <c r="J45" s="8">
        <f t="shared" si="0"/>
        <v>0</v>
      </c>
      <c r="K45" s="8">
        <f t="shared" si="0"/>
        <v>0</v>
      </c>
    </row>
    <row r="46" spans="1:11" s="12" customFormat="1"/>
    <row r="47" spans="1:11" s="12" customFormat="1">
      <c r="A47" s="10" t="s">
        <v>41</v>
      </c>
    </row>
    <row r="48" spans="1:11" ht="15.75" customHeight="1">
      <c r="C48" s="1066"/>
      <c r="D48" s="1066"/>
      <c r="E48" s="1066"/>
      <c r="F48" s="1066"/>
    </row>
    <row r="49" spans="1:16" s="405" customFormat="1" ht="14.15" customHeight="1">
      <c r="A49" s="286"/>
      <c r="B49" s="286"/>
      <c r="C49"/>
      <c r="D49"/>
      <c r="E49"/>
      <c r="F49"/>
      <c r="G49"/>
      <c r="H49" s="494"/>
      <c r="I49" s="484" t="s">
        <v>13</v>
      </c>
      <c r="J49"/>
      <c r="K49"/>
      <c r="L49" s="404"/>
      <c r="M49" s="404"/>
      <c r="N49" s="404"/>
      <c r="O49" s="404"/>
      <c r="P49" s="404"/>
    </row>
    <row r="50" spans="1:16" s="405" customFormat="1" ht="13.4" customHeight="1">
      <c r="A50" s="286" t="s">
        <v>12</v>
      </c>
      <c r="B50"/>
      <c r="C50" s="399"/>
      <c r="D50" s="826" t="s">
        <v>13</v>
      </c>
      <c r="E50" s="826"/>
      <c r="F50" s="14"/>
      <c r="G50"/>
      <c r="H50" s="485"/>
      <c r="I50" s="485" t="s">
        <v>14</v>
      </c>
      <c r="J50"/>
      <c r="K50"/>
      <c r="L50" s="404"/>
      <c r="M50" s="404"/>
      <c r="N50" s="404"/>
      <c r="O50" s="404"/>
      <c r="P50" s="404"/>
    </row>
    <row r="51" spans="1:16" s="405" customFormat="1" ht="13.4" customHeight="1">
      <c r="A51" s="286"/>
      <c r="B51" s="286"/>
      <c r="C51" s="827" t="s">
        <v>898</v>
      </c>
      <c r="D51" s="827"/>
      <c r="E51" s="827"/>
      <c r="F51" s="827"/>
      <c r="G51"/>
      <c r="H51" s="485"/>
      <c r="I51" s="485" t="s">
        <v>955</v>
      </c>
      <c r="J51"/>
      <c r="K51"/>
    </row>
    <row r="52" spans="1:16" s="405" customFormat="1" ht="13">
      <c r="A52"/>
      <c r="B52"/>
      <c r="C52"/>
      <c r="D52"/>
      <c r="E52"/>
      <c r="F52"/>
      <c r="G52"/>
      <c r="H52" s="406"/>
      <c r="I52" s="287" t="s">
        <v>84</v>
      </c>
      <c r="J52"/>
      <c r="K52"/>
    </row>
    <row r="53" spans="1:16" s="15" customFormat="1" ht="13">
      <c r="A53" s="14"/>
    </row>
    <row r="54" spans="1:16">
      <c r="A54" s="958"/>
      <c r="B54" s="958"/>
      <c r="C54" s="958"/>
      <c r="D54" s="958"/>
      <c r="E54" s="958"/>
      <c r="F54" s="958"/>
      <c r="G54" s="958"/>
      <c r="H54" s="958"/>
      <c r="I54" s="958"/>
      <c r="J54" s="958"/>
    </row>
  </sheetData>
  <mergeCells count="19">
    <mergeCell ref="A54:J54"/>
    <mergeCell ref="K9:K10"/>
    <mergeCell ref="C48:F48"/>
    <mergeCell ref="D50:E50"/>
    <mergeCell ref="C51:F51"/>
    <mergeCell ref="C8:J8"/>
    <mergeCell ref="A9:A10"/>
    <mergeCell ref="B9:B10"/>
    <mergeCell ref="C9:D9"/>
    <mergeCell ref="E9:F9"/>
    <mergeCell ref="G9:H9"/>
    <mergeCell ref="I9:J9"/>
    <mergeCell ref="A7:B7"/>
    <mergeCell ref="I7:K7"/>
    <mergeCell ref="D1:E1"/>
    <mergeCell ref="J1:K1"/>
    <mergeCell ref="A2:J2"/>
    <mergeCell ref="A3:J3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7"/>
  <sheetViews>
    <sheetView topLeftCell="A7" zoomScale="80" zoomScaleNormal="80" zoomScaleSheetLayoutView="86" workbookViewId="0">
      <selection activeCell="A21" sqref="A21:S21"/>
    </sheetView>
  </sheetViews>
  <sheetFormatPr defaultColWidth="9.1796875" defaultRowHeight="13"/>
  <cols>
    <col min="1" max="1" width="9.453125" style="14" customWidth="1"/>
    <col min="2" max="3" width="8.54296875" style="14" customWidth="1"/>
    <col min="4" max="4" width="12" style="14" customWidth="1"/>
    <col min="5" max="5" width="8.54296875" style="14" customWidth="1"/>
    <col min="6" max="6" width="9.54296875" style="14" customWidth="1"/>
    <col min="7" max="7" width="8.54296875" style="14" customWidth="1"/>
    <col min="8" max="8" width="11.54296875" style="14" customWidth="1"/>
    <col min="9" max="15" width="8.54296875" style="14" customWidth="1"/>
    <col min="16" max="16" width="8.453125" style="14" customWidth="1"/>
    <col min="17" max="19" width="8.54296875" style="14" customWidth="1"/>
    <col min="20" max="21" width="9.1796875" style="14"/>
    <col min="22" max="22" width="9.54296875" style="14" bestFit="1" customWidth="1"/>
    <col min="23" max="16384" width="9.1796875" style="14"/>
  </cols>
  <sheetData>
    <row r="1" spans="1:19">
      <c r="A1" s="14" t="s">
        <v>11</v>
      </c>
      <c r="H1" s="863"/>
      <c r="I1" s="863"/>
      <c r="R1" s="858" t="s">
        <v>56</v>
      </c>
      <c r="S1" s="858"/>
    </row>
    <row r="2" spans="1:19" s="13" customFormat="1" ht="15.5">
      <c r="A2" s="859" t="s">
        <v>0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</row>
    <row r="3" spans="1:19" s="13" customFormat="1" ht="20.25" customHeight="1">
      <c r="A3" s="860" t="s">
        <v>743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</row>
    <row r="5" spans="1:19" s="13" customFormat="1" ht="15.5">
      <c r="A5" s="861" t="s">
        <v>792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</row>
    <row r="6" spans="1:19">
      <c r="A6" s="862" t="s">
        <v>899</v>
      </c>
      <c r="B6" s="862"/>
    </row>
    <row r="7" spans="1:19">
      <c r="A7" s="862" t="s">
        <v>166</v>
      </c>
      <c r="B7" s="862"/>
      <c r="C7" s="862"/>
      <c r="D7" s="862"/>
      <c r="E7" s="862"/>
      <c r="F7" s="862"/>
      <c r="G7" s="862"/>
      <c r="H7" s="862"/>
      <c r="I7" s="862"/>
      <c r="R7" s="27"/>
      <c r="S7" s="27"/>
    </row>
    <row r="9" spans="1:19" ht="18" customHeight="1">
      <c r="A9" s="5"/>
      <c r="B9" s="856" t="s">
        <v>43</v>
      </c>
      <c r="C9" s="856"/>
      <c r="D9" s="856" t="s">
        <v>44</v>
      </c>
      <c r="E9" s="856"/>
      <c r="F9" s="856" t="s">
        <v>45</v>
      </c>
      <c r="G9" s="856"/>
      <c r="H9" s="864" t="s">
        <v>46</v>
      </c>
      <c r="I9" s="864"/>
      <c r="J9" s="856" t="s">
        <v>47</v>
      </c>
      <c r="K9" s="856"/>
      <c r="L9" s="25" t="s">
        <v>18</v>
      </c>
    </row>
    <row r="10" spans="1:19" s="64" customFormat="1" ht="13.5" customHeight="1">
      <c r="A10" s="65">
        <v>1</v>
      </c>
      <c r="B10" s="836">
        <v>2</v>
      </c>
      <c r="C10" s="836"/>
      <c r="D10" s="836">
        <v>3</v>
      </c>
      <c r="E10" s="836"/>
      <c r="F10" s="836">
        <v>4</v>
      </c>
      <c r="G10" s="836"/>
      <c r="H10" s="836">
        <v>5</v>
      </c>
      <c r="I10" s="836"/>
      <c r="J10" s="836">
        <v>6</v>
      </c>
      <c r="K10" s="836"/>
      <c r="L10" s="65">
        <v>7</v>
      </c>
    </row>
    <row r="11" spans="1:19">
      <c r="A11" s="3" t="s">
        <v>48</v>
      </c>
      <c r="B11" s="873">
        <v>312</v>
      </c>
      <c r="C11" s="873"/>
      <c r="D11" s="873">
        <v>353</v>
      </c>
      <c r="E11" s="873"/>
      <c r="F11" s="873">
        <v>1841</v>
      </c>
      <c r="G11" s="873"/>
      <c r="H11" s="873">
        <v>592</v>
      </c>
      <c r="I11" s="873"/>
      <c r="J11" s="873">
        <v>1850</v>
      </c>
      <c r="K11" s="873"/>
      <c r="L11" s="17">
        <f>SUM(B11:K11)</f>
        <v>4948</v>
      </c>
    </row>
    <row r="12" spans="1:19">
      <c r="A12" s="3" t="s">
        <v>49</v>
      </c>
      <c r="B12" s="873">
        <v>11214</v>
      </c>
      <c r="C12" s="873"/>
      <c r="D12" s="873">
        <v>22461</v>
      </c>
      <c r="E12" s="873"/>
      <c r="F12" s="873">
        <v>31782</v>
      </c>
      <c r="G12" s="873"/>
      <c r="H12" s="873">
        <v>21030</v>
      </c>
      <c r="I12" s="873"/>
      <c r="J12" s="873">
        <v>27563</v>
      </c>
      <c r="K12" s="873"/>
      <c r="L12" s="572">
        <f>SUM(B12:K12)</f>
        <v>114050</v>
      </c>
    </row>
    <row r="13" spans="1:19">
      <c r="A13" s="3" t="s">
        <v>18</v>
      </c>
      <c r="B13" s="833">
        <f>SUM(B11:B12)</f>
        <v>11526</v>
      </c>
      <c r="C13" s="833"/>
      <c r="D13" s="833">
        <f t="shared" ref="D13" si="0">SUM(D11:D12)</f>
        <v>22814</v>
      </c>
      <c r="E13" s="833"/>
      <c r="F13" s="833">
        <f t="shared" ref="F13" si="1">SUM(F11:F12)</f>
        <v>33623</v>
      </c>
      <c r="G13" s="833"/>
      <c r="H13" s="833">
        <f t="shared" ref="H13" si="2">SUM(H11:H12)</f>
        <v>21622</v>
      </c>
      <c r="I13" s="833"/>
      <c r="J13" s="833">
        <f t="shared" ref="J13" si="3">SUM(J11:J12)</f>
        <v>29413</v>
      </c>
      <c r="K13" s="833"/>
      <c r="L13" s="3">
        <f>SUM(L11:L12)</f>
        <v>118998</v>
      </c>
    </row>
    <row r="14" spans="1:19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9">
      <c r="A15" s="852" t="s">
        <v>424</v>
      </c>
      <c r="B15" s="852"/>
      <c r="C15" s="852"/>
      <c r="D15" s="852"/>
      <c r="E15" s="852"/>
      <c r="F15" s="852"/>
      <c r="G15" s="852"/>
      <c r="H15" s="11"/>
      <c r="I15" s="11"/>
      <c r="J15" s="11"/>
      <c r="K15" s="11"/>
      <c r="L15" s="11"/>
    </row>
    <row r="16" spans="1:19" ht="12.75" customHeight="1">
      <c r="A16" s="854" t="s">
        <v>174</v>
      </c>
      <c r="B16" s="855"/>
      <c r="C16" s="853" t="s">
        <v>200</v>
      </c>
      <c r="D16" s="853"/>
      <c r="E16" s="3" t="s">
        <v>18</v>
      </c>
      <c r="I16" s="11"/>
      <c r="J16" s="11"/>
      <c r="K16" s="11"/>
      <c r="L16" s="11"/>
    </row>
    <row r="17" spans="1:22">
      <c r="A17" s="831">
        <v>900</v>
      </c>
      <c r="B17" s="832"/>
      <c r="C17" s="831">
        <v>100</v>
      </c>
      <c r="D17" s="832"/>
      <c r="E17" s="3">
        <f>SUM(A17:D17)</f>
        <v>1000</v>
      </c>
      <c r="I17" s="11"/>
      <c r="J17" s="11"/>
      <c r="K17" s="11"/>
      <c r="L17" s="11"/>
    </row>
    <row r="18" spans="1:22">
      <c r="A18" s="831"/>
      <c r="B18" s="832"/>
      <c r="C18" s="831"/>
      <c r="D18" s="832"/>
      <c r="E18" s="3"/>
      <c r="I18" s="11"/>
      <c r="J18" s="11"/>
      <c r="K18" s="11"/>
      <c r="L18" s="11"/>
    </row>
    <row r="19" spans="1:22">
      <c r="A19" s="248"/>
      <c r="B19" s="248"/>
      <c r="C19" s="248"/>
      <c r="D19" s="248"/>
      <c r="E19" s="248"/>
      <c r="F19" s="248"/>
      <c r="G19" s="248"/>
      <c r="H19" s="11"/>
      <c r="I19" s="11"/>
      <c r="J19" s="11"/>
      <c r="K19" s="11"/>
      <c r="L19" s="11"/>
    </row>
    <row r="21" spans="1:22" ht="19.399999999999999" customHeight="1">
      <c r="A21" s="857" t="s">
        <v>167</v>
      </c>
      <c r="B21" s="857"/>
      <c r="C21" s="857"/>
      <c r="D21" s="857"/>
      <c r="E21" s="857"/>
      <c r="F21" s="857"/>
      <c r="G21" s="857"/>
      <c r="H21" s="857"/>
      <c r="I21" s="857"/>
      <c r="J21" s="857"/>
      <c r="K21" s="857"/>
      <c r="L21" s="857"/>
      <c r="M21" s="857"/>
      <c r="N21" s="857"/>
      <c r="O21" s="857"/>
      <c r="P21" s="857"/>
      <c r="Q21" s="857"/>
      <c r="R21" s="857"/>
      <c r="S21" s="857"/>
    </row>
    <row r="22" spans="1:22">
      <c r="A22" s="856" t="s">
        <v>24</v>
      </c>
      <c r="B22" s="856" t="s">
        <v>50</v>
      </c>
      <c r="C22" s="856"/>
      <c r="D22" s="856"/>
      <c r="E22" s="874" t="s">
        <v>25</v>
      </c>
      <c r="F22" s="874"/>
      <c r="G22" s="874"/>
      <c r="H22" s="874"/>
      <c r="I22" s="874"/>
      <c r="J22" s="874"/>
      <c r="K22" s="874"/>
      <c r="L22" s="874"/>
      <c r="M22" s="833" t="s">
        <v>26</v>
      </c>
      <c r="N22" s="833"/>
      <c r="O22" s="833"/>
      <c r="P22" s="833"/>
      <c r="Q22" s="833"/>
      <c r="R22" s="833"/>
      <c r="S22" s="833"/>
      <c r="T22" s="833"/>
    </row>
    <row r="23" spans="1:22" ht="33.75" customHeight="1">
      <c r="A23" s="856"/>
      <c r="B23" s="856"/>
      <c r="C23" s="856"/>
      <c r="D23" s="856"/>
      <c r="E23" s="837" t="s">
        <v>131</v>
      </c>
      <c r="F23" s="838"/>
      <c r="G23" s="837" t="s">
        <v>168</v>
      </c>
      <c r="H23" s="838"/>
      <c r="I23" s="856" t="s">
        <v>51</v>
      </c>
      <c r="J23" s="856"/>
      <c r="K23" s="837" t="s">
        <v>94</v>
      </c>
      <c r="L23" s="838"/>
      <c r="M23" s="837" t="s">
        <v>95</v>
      </c>
      <c r="N23" s="838"/>
      <c r="O23" s="837" t="s">
        <v>168</v>
      </c>
      <c r="P23" s="838"/>
      <c r="Q23" s="856" t="s">
        <v>51</v>
      </c>
      <c r="R23" s="856"/>
      <c r="S23" s="856" t="s">
        <v>94</v>
      </c>
      <c r="T23" s="856"/>
    </row>
    <row r="24" spans="1:22" s="64" customFormat="1" ht="15.75" customHeight="1">
      <c r="A24" s="65">
        <v>1</v>
      </c>
      <c r="B24" s="849">
        <v>2</v>
      </c>
      <c r="C24" s="851"/>
      <c r="D24" s="850"/>
      <c r="E24" s="849">
        <v>3</v>
      </c>
      <c r="F24" s="850"/>
      <c r="G24" s="849">
        <v>4</v>
      </c>
      <c r="H24" s="850"/>
      <c r="I24" s="836">
        <v>5</v>
      </c>
      <c r="J24" s="836"/>
      <c r="K24" s="836">
        <v>6</v>
      </c>
      <c r="L24" s="836"/>
      <c r="M24" s="849">
        <v>3</v>
      </c>
      <c r="N24" s="850"/>
      <c r="O24" s="849">
        <v>4</v>
      </c>
      <c r="P24" s="850"/>
      <c r="Q24" s="836">
        <v>5</v>
      </c>
      <c r="R24" s="836"/>
      <c r="S24" s="836">
        <v>6</v>
      </c>
      <c r="T24" s="836"/>
    </row>
    <row r="25" spans="1:22" ht="27.75" customHeight="1">
      <c r="A25" s="63">
        <v>1</v>
      </c>
      <c r="B25" s="846" t="s">
        <v>482</v>
      </c>
      <c r="C25" s="847"/>
      <c r="D25" s="848"/>
      <c r="E25" s="829">
        <v>100</v>
      </c>
      <c r="F25" s="830"/>
      <c r="G25" s="841" t="s">
        <v>353</v>
      </c>
      <c r="H25" s="842"/>
      <c r="I25" s="828">
        <v>340</v>
      </c>
      <c r="J25" s="828"/>
      <c r="K25" s="828">
        <v>7.5</v>
      </c>
      <c r="L25" s="828"/>
      <c r="M25" s="829">
        <v>150</v>
      </c>
      <c r="N25" s="830"/>
      <c r="O25" s="841" t="s">
        <v>353</v>
      </c>
      <c r="P25" s="842"/>
      <c r="Q25" s="828">
        <v>510</v>
      </c>
      <c r="R25" s="828"/>
      <c r="S25" s="828">
        <v>11</v>
      </c>
      <c r="T25" s="828"/>
    </row>
    <row r="26" spans="1:22">
      <c r="A26" s="63">
        <v>2</v>
      </c>
      <c r="B26" s="843" t="s">
        <v>52</v>
      </c>
      <c r="C26" s="844"/>
      <c r="D26" s="845"/>
      <c r="E26" s="829">
        <v>20</v>
      </c>
      <c r="F26" s="830"/>
      <c r="G26" s="839">
        <v>2</v>
      </c>
      <c r="H26" s="840"/>
      <c r="I26" s="828">
        <v>70</v>
      </c>
      <c r="J26" s="828"/>
      <c r="K26" s="828">
        <v>4.5</v>
      </c>
      <c r="L26" s="828"/>
      <c r="M26" s="829">
        <v>30</v>
      </c>
      <c r="N26" s="830"/>
      <c r="O26" s="829">
        <v>2.2799999999999998</v>
      </c>
      <c r="P26" s="830"/>
      <c r="Q26" s="828">
        <v>88</v>
      </c>
      <c r="R26" s="828"/>
      <c r="S26" s="828">
        <v>9</v>
      </c>
      <c r="T26" s="828"/>
      <c r="V26" s="598"/>
    </row>
    <row r="27" spans="1:22">
      <c r="A27" s="63">
        <v>3</v>
      </c>
      <c r="B27" s="843" t="s">
        <v>169</v>
      </c>
      <c r="C27" s="844"/>
      <c r="D27" s="845"/>
      <c r="E27" s="829">
        <v>50</v>
      </c>
      <c r="F27" s="830"/>
      <c r="G27" s="839">
        <v>1.3</v>
      </c>
      <c r="H27" s="840"/>
      <c r="I27" s="828">
        <v>25</v>
      </c>
      <c r="J27" s="828"/>
      <c r="K27" s="828">
        <v>0</v>
      </c>
      <c r="L27" s="828"/>
      <c r="M27" s="829">
        <v>75</v>
      </c>
      <c r="N27" s="830"/>
      <c r="O27" s="839">
        <v>2.06</v>
      </c>
      <c r="P27" s="840"/>
      <c r="Q27" s="828">
        <v>32</v>
      </c>
      <c r="R27" s="828"/>
      <c r="S27" s="828">
        <v>0</v>
      </c>
      <c r="T27" s="828"/>
      <c r="V27" s="598"/>
    </row>
    <row r="28" spans="1:22">
      <c r="A28" s="63">
        <v>4</v>
      </c>
      <c r="B28" s="843" t="s">
        <v>53</v>
      </c>
      <c r="C28" s="844"/>
      <c r="D28" s="845"/>
      <c r="E28" s="829">
        <v>5</v>
      </c>
      <c r="F28" s="830"/>
      <c r="G28" s="839">
        <v>0.7</v>
      </c>
      <c r="H28" s="840"/>
      <c r="I28" s="828">
        <v>45</v>
      </c>
      <c r="J28" s="828"/>
      <c r="K28" s="828">
        <v>0</v>
      </c>
      <c r="L28" s="828"/>
      <c r="M28" s="829">
        <v>7</v>
      </c>
      <c r="N28" s="830"/>
      <c r="O28" s="829">
        <v>1.36</v>
      </c>
      <c r="P28" s="830"/>
      <c r="Q28" s="828">
        <v>90</v>
      </c>
      <c r="R28" s="828"/>
      <c r="S28" s="828">
        <v>0</v>
      </c>
      <c r="T28" s="828"/>
      <c r="V28" s="598"/>
    </row>
    <row r="29" spans="1:22">
      <c r="A29" s="63">
        <v>5</v>
      </c>
      <c r="B29" s="843" t="s">
        <v>54</v>
      </c>
      <c r="C29" s="844"/>
      <c r="D29" s="845"/>
      <c r="E29" s="829" t="s">
        <v>959</v>
      </c>
      <c r="F29" s="830"/>
      <c r="G29" s="839">
        <v>0.22</v>
      </c>
      <c r="H29" s="840"/>
      <c r="I29" s="828">
        <v>0</v>
      </c>
      <c r="J29" s="828"/>
      <c r="K29" s="828">
        <v>0</v>
      </c>
      <c r="L29" s="828"/>
      <c r="M29" s="829" t="s">
        <v>959</v>
      </c>
      <c r="N29" s="830"/>
      <c r="O29" s="829">
        <v>0.34</v>
      </c>
      <c r="P29" s="830"/>
      <c r="Q29" s="828">
        <v>0</v>
      </c>
      <c r="R29" s="828"/>
      <c r="S29" s="828">
        <v>0</v>
      </c>
      <c r="T29" s="828"/>
      <c r="V29" s="598"/>
    </row>
    <row r="30" spans="1:22">
      <c r="A30" s="63">
        <v>6</v>
      </c>
      <c r="B30" s="843" t="s">
        <v>55</v>
      </c>
      <c r="C30" s="844"/>
      <c r="D30" s="845"/>
      <c r="E30" s="829">
        <v>0</v>
      </c>
      <c r="F30" s="830"/>
      <c r="G30" s="839">
        <v>0.26</v>
      </c>
      <c r="H30" s="840"/>
      <c r="I30" s="828">
        <v>0</v>
      </c>
      <c r="J30" s="828"/>
      <c r="K30" s="828">
        <v>0</v>
      </c>
      <c r="L30" s="828"/>
      <c r="M30" s="829">
        <v>0</v>
      </c>
      <c r="N30" s="830"/>
      <c r="O30" s="829">
        <v>0.67</v>
      </c>
      <c r="P30" s="830"/>
      <c r="Q30" s="828">
        <v>0</v>
      </c>
      <c r="R30" s="828"/>
      <c r="S30" s="828">
        <v>0</v>
      </c>
      <c r="T30" s="828"/>
      <c r="V30" s="598"/>
    </row>
    <row r="31" spans="1:22">
      <c r="A31" s="63">
        <v>7</v>
      </c>
      <c r="B31" s="872" t="s">
        <v>170</v>
      </c>
      <c r="C31" s="872"/>
      <c r="D31" s="872"/>
      <c r="E31" s="828">
        <v>0</v>
      </c>
      <c r="F31" s="828"/>
      <c r="G31" s="839">
        <v>0</v>
      </c>
      <c r="H31" s="840"/>
      <c r="I31" s="828">
        <v>0</v>
      </c>
      <c r="J31" s="828"/>
      <c r="K31" s="828">
        <v>0</v>
      </c>
      <c r="L31" s="828"/>
      <c r="M31" s="828">
        <v>0</v>
      </c>
      <c r="N31" s="828"/>
      <c r="O31" s="839">
        <v>0</v>
      </c>
      <c r="P31" s="840"/>
      <c r="Q31" s="828">
        <v>0</v>
      </c>
      <c r="R31" s="828"/>
      <c r="S31" s="828">
        <v>0</v>
      </c>
      <c r="T31" s="828"/>
      <c r="V31" s="598"/>
    </row>
    <row r="32" spans="1:22">
      <c r="A32" s="63"/>
      <c r="B32" s="856" t="s">
        <v>18</v>
      </c>
      <c r="C32" s="856"/>
      <c r="D32" s="856"/>
      <c r="E32" s="833">
        <f>SUM(E25:E31)</f>
        <v>175</v>
      </c>
      <c r="F32" s="833"/>
      <c r="G32" s="876">
        <f t="shared" ref="G32" si="4">SUM(G25:G31)</f>
        <v>4.4799999999999995</v>
      </c>
      <c r="H32" s="876"/>
      <c r="I32" s="833">
        <f t="shared" ref="I32" si="5">SUM(I25:I31)</f>
        <v>480</v>
      </c>
      <c r="J32" s="833"/>
      <c r="K32" s="833">
        <f t="shared" ref="K32" si="6">SUM(K25:K31)</f>
        <v>12</v>
      </c>
      <c r="L32" s="833"/>
      <c r="M32" s="833">
        <f t="shared" ref="M32" si="7">SUM(M25:M31)</f>
        <v>262</v>
      </c>
      <c r="N32" s="833"/>
      <c r="O32" s="833">
        <f t="shared" ref="O32" si="8">SUM(O25:O31)</f>
        <v>6.71</v>
      </c>
      <c r="P32" s="833"/>
      <c r="Q32" s="833">
        <f t="shared" ref="Q32" si="9">SUM(Q25:Q31)</f>
        <v>720</v>
      </c>
      <c r="R32" s="833"/>
      <c r="S32" s="833">
        <f t="shared" ref="S32" si="10">SUM(S25:S31)</f>
        <v>20</v>
      </c>
      <c r="T32" s="833"/>
      <c r="V32" s="597"/>
    </row>
    <row r="33" spans="1:20">
      <c r="A33" s="109"/>
      <c r="B33" s="110"/>
      <c r="C33" s="110"/>
      <c r="D33" s="1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2.75" customHeight="1">
      <c r="A34" s="251" t="s">
        <v>404</v>
      </c>
      <c r="B34" s="879" t="s">
        <v>458</v>
      </c>
      <c r="C34" s="879"/>
      <c r="D34" s="879"/>
      <c r="E34" s="879"/>
      <c r="F34" s="879"/>
      <c r="G34" s="879"/>
      <c r="H34" s="879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>
      <c r="A35" s="251"/>
      <c r="B35" s="110"/>
      <c r="C35" s="110"/>
      <c r="D35" s="1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27" customFormat="1" ht="17.25" customHeight="1">
      <c r="A36" s="2" t="s">
        <v>24</v>
      </c>
      <c r="B36" s="866" t="s">
        <v>405</v>
      </c>
      <c r="C36" s="867"/>
      <c r="D36" s="868"/>
      <c r="E36" s="837" t="s">
        <v>25</v>
      </c>
      <c r="F36" s="865"/>
      <c r="G36" s="865"/>
      <c r="H36" s="865"/>
      <c r="I36" s="865"/>
      <c r="J36" s="838"/>
      <c r="K36" s="833" t="s">
        <v>26</v>
      </c>
      <c r="L36" s="833"/>
      <c r="M36" s="833"/>
      <c r="N36" s="833"/>
      <c r="O36" s="833"/>
      <c r="P36" s="833"/>
      <c r="Q36" s="875"/>
      <c r="R36" s="875"/>
      <c r="S36" s="875"/>
      <c r="T36" s="875"/>
    </row>
    <row r="37" spans="1:20">
      <c r="A37" s="4"/>
      <c r="B37" s="869"/>
      <c r="C37" s="870"/>
      <c r="D37" s="871"/>
      <c r="E37" s="831" t="s">
        <v>421</v>
      </c>
      <c r="F37" s="832"/>
      <c r="G37" s="831" t="s">
        <v>422</v>
      </c>
      <c r="H37" s="832"/>
      <c r="I37" s="831" t="s">
        <v>423</v>
      </c>
      <c r="J37" s="832"/>
      <c r="K37" s="833" t="s">
        <v>421</v>
      </c>
      <c r="L37" s="833"/>
      <c r="M37" s="833" t="s">
        <v>422</v>
      </c>
      <c r="N37" s="833"/>
      <c r="O37" s="833" t="s">
        <v>423</v>
      </c>
      <c r="P37" s="833"/>
      <c r="Q37" s="11"/>
      <c r="R37" s="11"/>
      <c r="S37" s="11"/>
      <c r="T37" s="11"/>
    </row>
    <row r="38" spans="1:20">
      <c r="A38" s="63">
        <v>1</v>
      </c>
      <c r="B38" s="831" t="s">
        <v>7</v>
      </c>
      <c r="C38" s="835"/>
      <c r="D38" s="832"/>
      <c r="E38" s="831" t="s">
        <v>7</v>
      </c>
      <c r="F38" s="832"/>
      <c r="G38" s="831" t="s">
        <v>7</v>
      </c>
      <c r="H38" s="832"/>
      <c r="I38" s="831" t="s">
        <v>7</v>
      </c>
      <c r="J38" s="832"/>
      <c r="K38" s="831" t="s">
        <v>7</v>
      </c>
      <c r="L38" s="832"/>
      <c r="M38" s="831" t="s">
        <v>7</v>
      </c>
      <c r="N38" s="832"/>
      <c r="O38" s="831" t="s">
        <v>7</v>
      </c>
      <c r="P38" s="832"/>
      <c r="Q38" s="11"/>
      <c r="R38" s="11"/>
      <c r="S38" s="11"/>
      <c r="T38" s="11"/>
    </row>
    <row r="39" spans="1:20">
      <c r="A39" s="63">
        <v>2</v>
      </c>
      <c r="B39" s="831" t="s">
        <v>7</v>
      </c>
      <c r="C39" s="835"/>
      <c r="D39" s="832"/>
      <c r="E39" s="831" t="s">
        <v>7</v>
      </c>
      <c r="F39" s="832"/>
      <c r="G39" s="831" t="s">
        <v>7</v>
      </c>
      <c r="H39" s="832"/>
      <c r="I39" s="831" t="s">
        <v>7</v>
      </c>
      <c r="J39" s="832"/>
      <c r="K39" s="831" t="s">
        <v>7</v>
      </c>
      <c r="L39" s="832"/>
      <c r="M39" s="831" t="s">
        <v>7</v>
      </c>
      <c r="N39" s="832"/>
      <c r="O39" s="831" t="s">
        <v>7</v>
      </c>
      <c r="P39" s="832"/>
      <c r="Q39" s="11"/>
      <c r="R39" s="11"/>
      <c r="S39" s="11"/>
      <c r="T39" s="11"/>
    </row>
    <row r="40" spans="1:20">
      <c r="A40" s="63">
        <v>3</v>
      </c>
      <c r="B40" s="831" t="s">
        <v>7</v>
      </c>
      <c r="C40" s="835"/>
      <c r="D40" s="832"/>
      <c r="E40" s="831" t="s">
        <v>7</v>
      </c>
      <c r="F40" s="832"/>
      <c r="G40" s="831" t="s">
        <v>7</v>
      </c>
      <c r="H40" s="832"/>
      <c r="I40" s="831" t="s">
        <v>7</v>
      </c>
      <c r="J40" s="832"/>
      <c r="K40" s="831" t="s">
        <v>7</v>
      </c>
      <c r="L40" s="832"/>
      <c r="M40" s="831" t="s">
        <v>7</v>
      </c>
      <c r="N40" s="832"/>
      <c r="O40" s="831" t="s">
        <v>7</v>
      </c>
      <c r="P40" s="832"/>
      <c r="Q40" s="11"/>
      <c r="R40" s="11"/>
      <c r="S40" s="11"/>
      <c r="T40" s="11"/>
    </row>
    <row r="41" spans="1:20">
      <c r="A41" s="63">
        <v>4</v>
      </c>
      <c r="B41" s="831" t="s">
        <v>7</v>
      </c>
      <c r="C41" s="835"/>
      <c r="D41" s="832"/>
      <c r="E41" s="831" t="s">
        <v>7</v>
      </c>
      <c r="F41" s="832"/>
      <c r="G41" s="831" t="s">
        <v>7</v>
      </c>
      <c r="H41" s="832"/>
      <c r="I41" s="831" t="s">
        <v>7</v>
      </c>
      <c r="J41" s="832"/>
      <c r="K41" s="831" t="s">
        <v>7</v>
      </c>
      <c r="L41" s="832"/>
      <c r="M41" s="831" t="s">
        <v>7</v>
      </c>
      <c r="N41" s="832"/>
      <c r="O41" s="831" t="s">
        <v>7</v>
      </c>
      <c r="P41" s="832"/>
      <c r="Q41" s="11"/>
      <c r="R41" s="11"/>
      <c r="S41" s="11"/>
      <c r="T41" s="11"/>
    </row>
    <row r="44" spans="1:20" ht="14.15" customHeight="1">
      <c r="A44" s="834" t="s">
        <v>179</v>
      </c>
      <c r="B44" s="834"/>
      <c r="C44" s="834"/>
      <c r="D44" s="834"/>
      <c r="E44" s="834"/>
      <c r="F44" s="834"/>
      <c r="G44" s="834"/>
      <c r="H44" s="834"/>
      <c r="I44" s="834"/>
    </row>
    <row r="45" spans="1:20" ht="14.15" customHeight="1">
      <c r="A45" s="877" t="s">
        <v>58</v>
      </c>
      <c r="B45" s="877" t="s">
        <v>25</v>
      </c>
      <c r="C45" s="877"/>
      <c r="D45" s="877"/>
      <c r="E45" s="880" t="s">
        <v>26</v>
      </c>
      <c r="F45" s="880"/>
      <c r="G45" s="880"/>
      <c r="H45" s="881" t="s">
        <v>144</v>
      </c>
      <c r="I45"/>
    </row>
    <row r="46" spans="1:20" ht="14">
      <c r="A46" s="877"/>
      <c r="B46" s="45" t="s">
        <v>171</v>
      </c>
      <c r="C46" s="66" t="s">
        <v>101</v>
      </c>
      <c r="D46" s="45" t="s">
        <v>18</v>
      </c>
      <c r="E46" s="45" t="s">
        <v>171</v>
      </c>
      <c r="F46" s="66" t="s">
        <v>101</v>
      </c>
      <c r="G46" s="45" t="s">
        <v>18</v>
      </c>
      <c r="H46" s="882"/>
      <c r="I46"/>
    </row>
    <row r="47" spans="1:20" ht="14">
      <c r="A47" s="26" t="s">
        <v>849</v>
      </c>
      <c r="B47" s="48">
        <v>4.03</v>
      </c>
      <c r="C47" s="47">
        <v>0.45</v>
      </c>
      <c r="D47" s="47">
        <f>SUM(B47:C47)</f>
        <v>4.4800000000000004</v>
      </c>
      <c r="E47" s="47">
        <v>6.04</v>
      </c>
      <c r="F47" s="48">
        <v>0.67</v>
      </c>
      <c r="G47" s="48">
        <f>SUM(E47:F47)</f>
        <v>6.71</v>
      </c>
      <c r="H47" s="48"/>
      <c r="I47"/>
    </row>
    <row r="48" spans="1:20" ht="14">
      <c r="A48" s="26" t="s">
        <v>744</v>
      </c>
      <c r="B48" s="48">
        <v>4.47</v>
      </c>
      <c r="C48" s="47">
        <v>0.5</v>
      </c>
      <c r="D48" s="47">
        <f>SUM(B48:C48)</f>
        <v>4.97</v>
      </c>
      <c r="E48" s="804">
        <v>6.7</v>
      </c>
      <c r="F48" s="48">
        <v>0.75</v>
      </c>
      <c r="G48" s="48">
        <f>SUM(E48:F48)</f>
        <v>7.45</v>
      </c>
      <c r="H48" s="48"/>
      <c r="I48"/>
    </row>
    <row r="49" spans="1:20" ht="15" customHeight="1">
      <c r="A49" s="878" t="s">
        <v>227</v>
      </c>
      <c r="B49" s="878"/>
      <c r="C49" s="878"/>
      <c r="D49" s="878"/>
      <c r="E49" s="878"/>
      <c r="F49" s="878"/>
      <c r="G49" s="878"/>
      <c r="H49" s="878"/>
      <c r="I49" s="878"/>
      <c r="J49" s="878"/>
      <c r="K49" s="878"/>
      <c r="L49" s="878"/>
      <c r="M49" s="878"/>
      <c r="N49" s="878"/>
      <c r="O49" s="878"/>
      <c r="P49" s="878"/>
      <c r="Q49" s="878"/>
      <c r="R49" s="878"/>
      <c r="S49" s="878"/>
      <c r="T49" s="878"/>
    </row>
    <row r="50" spans="1:20" ht="14">
      <c r="A50" s="108"/>
      <c r="B50" s="249"/>
      <c r="C50" s="249"/>
      <c r="D50" s="12"/>
      <c r="E50" s="12"/>
      <c r="F50" s="250"/>
      <c r="G50" s="250"/>
      <c r="H50" s="250"/>
      <c r="I50"/>
    </row>
    <row r="51" spans="1:20" ht="14">
      <c r="A51" s="27"/>
      <c r="B51" s="252"/>
      <c r="C51" s="252"/>
      <c r="D51" s="227"/>
      <c r="E51" s="227"/>
      <c r="F51" s="250"/>
      <c r="G51" s="250"/>
      <c r="H51" s="250"/>
      <c r="I51"/>
    </row>
    <row r="54" spans="1:20" s="405" customFormat="1" ht="12.75" customHeight="1">
      <c r="A54" s="14" t="s">
        <v>12</v>
      </c>
      <c r="B54" s="14"/>
      <c r="C54" s="14"/>
      <c r="D54" s="14"/>
      <c r="H54" s="404"/>
      <c r="I54" s="404"/>
      <c r="J54"/>
      <c r="K54"/>
      <c r="L54"/>
      <c r="N54" s="340" t="s">
        <v>13</v>
      </c>
      <c r="O54" s="404"/>
      <c r="P54" s="404"/>
      <c r="Q54" s="404"/>
    </row>
    <row r="55" spans="1:20" s="405" customFormat="1" ht="12.75" customHeight="1">
      <c r="A55" s="404"/>
      <c r="B55" s="404"/>
      <c r="C55" s="404"/>
      <c r="D55" s="404"/>
      <c r="E55" s="399"/>
      <c r="F55" s="826" t="s">
        <v>13</v>
      </c>
      <c r="G55" s="826"/>
      <c r="H55" s="14"/>
      <c r="I55" s="404"/>
      <c r="M55" s="341" t="s">
        <v>14</v>
      </c>
      <c r="N55" s="341"/>
      <c r="O55" s="404"/>
      <c r="P55" s="404"/>
      <c r="Q55" s="404"/>
    </row>
    <row r="56" spans="1:20" s="405" customFormat="1" ht="13.4" customHeight="1">
      <c r="A56" s="404"/>
      <c r="B56" s="404"/>
      <c r="C56" s="404"/>
      <c r="D56" s="404"/>
      <c r="E56" s="827" t="s">
        <v>898</v>
      </c>
      <c r="F56" s="827"/>
      <c r="G56" s="827"/>
      <c r="H56" s="827"/>
      <c r="I56" s="14"/>
      <c r="J56" s="14"/>
      <c r="K56" s="14"/>
      <c r="L56" s="14"/>
      <c r="M56" s="341" t="s">
        <v>953</v>
      </c>
      <c r="N56" s="341"/>
      <c r="O56" s="14"/>
      <c r="P56" s="14"/>
      <c r="Q56" s="404"/>
      <c r="R56" s="404"/>
      <c r="S56" s="404"/>
    </row>
    <row r="57" spans="1:20" ht="12.75" customHeight="1">
      <c r="J57"/>
      <c r="K57"/>
      <c r="L57"/>
      <c r="M57" s="201" t="s">
        <v>84</v>
      </c>
      <c r="N57" s="401"/>
      <c r="Q57" s="31"/>
    </row>
  </sheetData>
  <mergeCells count="181">
    <mergeCell ref="I41:J41"/>
    <mergeCell ref="A45:A46"/>
    <mergeCell ref="A49:T49"/>
    <mergeCell ref="E31:F31"/>
    <mergeCell ref="B34:H34"/>
    <mergeCell ref="K40:L40"/>
    <mergeCell ref="S36:T36"/>
    <mergeCell ref="I37:J37"/>
    <mergeCell ref="I32:J32"/>
    <mergeCell ref="B45:D45"/>
    <mergeCell ref="E45:G45"/>
    <mergeCell ref="H45:H46"/>
    <mergeCell ref="M31:N31"/>
    <mergeCell ref="Q31:R31"/>
    <mergeCell ref="S31:T31"/>
    <mergeCell ref="O31:P31"/>
    <mergeCell ref="K31:L31"/>
    <mergeCell ref="S32:T32"/>
    <mergeCell ref="K36:P36"/>
    <mergeCell ref="O40:P40"/>
    <mergeCell ref="K39:L39"/>
    <mergeCell ref="M39:N39"/>
    <mergeCell ref="K37:L37"/>
    <mergeCell ref="B32:D32"/>
    <mergeCell ref="S30:T30"/>
    <mergeCell ref="K32:L32"/>
    <mergeCell ref="E30:F30"/>
    <mergeCell ref="Q36:R36"/>
    <mergeCell ref="I31:J31"/>
    <mergeCell ref="G32:H32"/>
    <mergeCell ref="G31:H31"/>
    <mergeCell ref="G30:H30"/>
    <mergeCell ref="I30:J30"/>
    <mergeCell ref="M32:N32"/>
    <mergeCell ref="O32:P32"/>
    <mergeCell ref="Q32:R32"/>
    <mergeCell ref="Q28:R28"/>
    <mergeCell ref="Q29:R29"/>
    <mergeCell ref="S29:T29"/>
    <mergeCell ref="M29:N29"/>
    <mergeCell ref="O29:P29"/>
    <mergeCell ref="S26:T26"/>
    <mergeCell ref="O28:P28"/>
    <mergeCell ref="K28:L28"/>
    <mergeCell ref="Q27:R27"/>
    <mergeCell ref="M27:N27"/>
    <mergeCell ref="C18:D18"/>
    <mergeCell ref="B11:C11"/>
    <mergeCell ref="M24:N24"/>
    <mergeCell ref="O24:P24"/>
    <mergeCell ref="G23:H23"/>
    <mergeCell ref="J13:K13"/>
    <mergeCell ref="J11:K11"/>
    <mergeCell ref="A18:B18"/>
    <mergeCell ref="D13:E13"/>
    <mergeCell ref="B22:D23"/>
    <mergeCell ref="E22:L22"/>
    <mergeCell ref="B12:C12"/>
    <mergeCell ref="H13:I13"/>
    <mergeCell ref="H12:I12"/>
    <mergeCell ref="D12:E12"/>
    <mergeCell ref="F12:G12"/>
    <mergeCell ref="B13:C13"/>
    <mergeCell ref="J12:K12"/>
    <mergeCell ref="D11:E11"/>
    <mergeCell ref="F11:G11"/>
    <mergeCell ref="H11:I11"/>
    <mergeCell ref="F13:G13"/>
    <mergeCell ref="B30:D30"/>
    <mergeCell ref="I28:J28"/>
    <mergeCell ref="B28:D28"/>
    <mergeCell ref="B36:D37"/>
    <mergeCell ref="B31:D31"/>
    <mergeCell ref="E32:F32"/>
    <mergeCell ref="M22:T22"/>
    <mergeCell ref="M25:N25"/>
    <mergeCell ref="Q23:R23"/>
    <mergeCell ref="G24:H24"/>
    <mergeCell ref="G29:H29"/>
    <mergeCell ref="B27:D27"/>
    <mergeCell ref="B29:D29"/>
    <mergeCell ref="E29:F29"/>
    <mergeCell ref="E28:F28"/>
    <mergeCell ref="G28:H28"/>
    <mergeCell ref="O25:P25"/>
    <mergeCell ref="S25:T25"/>
    <mergeCell ref="I29:J29"/>
    <mergeCell ref="O27:P27"/>
    <mergeCell ref="S27:T27"/>
    <mergeCell ref="K29:L29"/>
    <mergeCell ref="M26:N26"/>
    <mergeCell ref="S28:T28"/>
    <mergeCell ref="E40:F40"/>
    <mergeCell ref="E36:J36"/>
    <mergeCell ref="G39:H39"/>
    <mergeCell ref="B38:D38"/>
    <mergeCell ref="G37:H37"/>
    <mergeCell ref="G38:H38"/>
    <mergeCell ref="I38:J38"/>
    <mergeCell ref="E38:F38"/>
    <mergeCell ref="E37:F37"/>
    <mergeCell ref="G40:H40"/>
    <mergeCell ref="B40:D40"/>
    <mergeCell ref="E39:F39"/>
    <mergeCell ref="I39:J39"/>
    <mergeCell ref="B39:D39"/>
    <mergeCell ref="S23:T23"/>
    <mergeCell ref="E26:F26"/>
    <mergeCell ref="G26:H26"/>
    <mergeCell ref="I25:J25"/>
    <mergeCell ref="I23:J23"/>
    <mergeCell ref="O23:P23"/>
    <mergeCell ref="K24:L24"/>
    <mergeCell ref="K25:L25"/>
    <mergeCell ref="M23:N23"/>
    <mergeCell ref="K23:L23"/>
    <mergeCell ref="Q25:R25"/>
    <mergeCell ref="Q26:R26"/>
    <mergeCell ref="E25:F25"/>
    <mergeCell ref="O26:P26"/>
    <mergeCell ref="K26:L26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J9:K9"/>
    <mergeCell ref="H9:I9"/>
    <mergeCell ref="J10:K10"/>
    <mergeCell ref="D10:E10"/>
    <mergeCell ref="F10:G10"/>
    <mergeCell ref="H10:I10"/>
    <mergeCell ref="B10:C10"/>
    <mergeCell ref="E23:F23"/>
    <mergeCell ref="I24:J24"/>
    <mergeCell ref="E27:F27"/>
    <mergeCell ref="G27:H27"/>
    <mergeCell ref="G25:H25"/>
    <mergeCell ref="B26:D26"/>
    <mergeCell ref="I26:J26"/>
    <mergeCell ref="B25:D25"/>
    <mergeCell ref="E24:F24"/>
    <mergeCell ref="B24:D24"/>
    <mergeCell ref="A15:G15"/>
    <mergeCell ref="C16:D16"/>
    <mergeCell ref="A16:B16"/>
    <mergeCell ref="A17:B17"/>
    <mergeCell ref="C17:D17"/>
    <mergeCell ref="A22:A23"/>
    <mergeCell ref="A21:S21"/>
    <mergeCell ref="Q24:R24"/>
    <mergeCell ref="S24:T24"/>
    <mergeCell ref="F55:G55"/>
    <mergeCell ref="E56:H56"/>
    <mergeCell ref="I27:J27"/>
    <mergeCell ref="K27:L27"/>
    <mergeCell ref="M30:N30"/>
    <mergeCell ref="O30:P30"/>
    <mergeCell ref="Q30:R30"/>
    <mergeCell ref="M28:N28"/>
    <mergeCell ref="K30:L30"/>
    <mergeCell ref="O38:P38"/>
    <mergeCell ref="M40:N40"/>
    <mergeCell ref="O39:P39"/>
    <mergeCell ref="M38:N38"/>
    <mergeCell ref="M37:N37"/>
    <mergeCell ref="O37:P37"/>
    <mergeCell ref="K38:L38"/>
    <mergeCell ref="I40:J40"/>
    <mergeCell ref="G41:H41"/>
    <mergeCell ref="E41:F41"/>
    <mergeCell ref="M41:N41"/>
    <mergeCell ref="O41:P41"/>
    <mergeCell ref="A44:I44"/>
    <mergeCell ref="K41:L41"/>
    <mergeCell ref="B41:D4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M49"/>
  <sheetViews>
    <sheetView topLeftCell="A24" zoomScale="85" zoomScaleNormal="85" zoomScaleSheetLayoutView="100" workbookViewId="0">
      <selection activeCell="M41" sqref="M41"/>
    </sheetView>
  </sheetViews>
  <sheetFormatPr defaultColWidth="8.7265625" defaultRowHeight="12.5"/>
  <cols>
    <col min="1" max="1" width="7.1796875" style="387" customWidth="1"/>
    <col min="2" max="2" width="14.81640625" style="387" customWidth="1"/>
    <col min="3" max="3" width="14.54296875" style="387" customWidth="1"/>
    <col min="4" max="4" width="16.54296875" style="387" customWidth="1"/>
    <col min="5" max="8" width="18.453125" style="387" customWidth="1"/>
    <col min="9" max="16384" width="8.7265625" style="387"/>
  </cols>
  <sheetData>
    <row r="1" spans="1:13" ht="13">
      <c r="H1" s="683" t="s">
        <v>512</v>
      </c>
    </row>
    <row r="2" spans="1:13" ht="15.5">
      <c r="A2" s="1072" t="s">
        <v>0</v>
      </c>
      <c r="B2" s="1072"/>
      <c r="C2" s="1072"/>
      <c r="D2" s="1072"/>
      <c r="E2" s="1072"/>
      <c r="F2" s="1072"/>
      <c r="G2" s="1072"/>
      <c r="H2" s="1072"/>
      <c r="I2" s="684"/>
      <c r="J2" s="684"/>
      <c r="K2" s="684"/>
      <c r="L2" s="684"/>
      <c r="M2" s="684"/>
    </row>
    <row r="3" spans="1:13" ht="20.5">
      <c r="A3" s="1073" t="s">
        <v>743</v>
      </c>
      <c r="B3" s="1073"/>
      <c r="C3" s="1073"/>
      <c r="D3" s="1073"/>
      <c r="E3" s="1073"/>
      <c r="F3" s="1073"/>
      <c r="G3" s="1073"/>
      <c r="H3" s="1073"/>
      <c r="I3" s="685"/>
      <c r="J3" s="685"/>
      <c r="K3" s="685"/>
      <c r="L3" s="685"/>
      <c r="M3" s="685"/>
    </row>
    <row r="4" spans="1:13" ht="13.5">
      <c r="A4" s="686"/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</row>
    <row r="5" spans="1:13" ht="15.5">
      <c r="A5" s="1072" t="s">
        <v>511</v>
      </c>
      <c r="B5" s="1072"/>
      <c r="C5" s="1072"/>
      <c r="D5" s="1072"/>
      <c r="E5" s="1072"/>
      <c r="F5" s="1072"/>
      <c r="G5" s="1072"/>
      <c r="H5" s="1072"/>
      <c r="I5" s="684"/>
      <c r="J5" s="684"/>
      <c r="K5" s="684"/>
      <c r="L5" s="684"/>
      <c r="M5" s="684"/>
    </row>
    <row r="6" spans="1:13" ht="13.5">
      <c r="A6" s="687" t="s">
        <v>899</v>
      </c>
      <c r="B6" s="687"/>
      <c r="C6" s="686"/>
      <c r="D6" s="686"/>
      <c r="E6" s="686"/>
      <c r="F6" s="992" t="s">
        <v>832</v>
      </c>
      <c r="G6" s="992"/>
      <c r="H6" s="992"/>
      <c r="I6" s="686"/>
      <c r="J6" s="688"/>
      <c r="K6" s="688"/>
      <c r="L6" s="1069"/>
      <c r="M6" s="1069"/>
    </row>
    <row r="7" spans="1:13" ht="31.5" customHeight="1">
      <c r="A7" s="1070" t="s">
        <v>2</v>
      </c>
      <c r="B7" s="1070" t="s">
        <v>3</v>
      </c>
      <c r="C7" s="1071" t="s">
        <v>386</v>
      </c>
      <c r="D7" s="1074" t="s">
        <v>489</v>
      </c>
      <c r="E7" s="1075"/>
      <c r="F7" s="1075"/>
      <c r="G7" s="1075"/>
      <c r="H7" s="1076"/>
    </row>
    <row r="8" spans="1:13" ht="34.5" customHeight="1">
      <c r="A8" s="1070"/>
      <c r="B8" s="1070"/>
      <c r="C8" s="1071"/>
      <c r="D8" s="689" t="s">
        <v>490</v>
      </c>
      <c r="E8" s="689" t="s">
        <v>491</v>
      </c>
      <c r="F8" s="689" t="s">
        <v>492</v>
      </c>
      <c r="G8" s="689" t="s">
        <v>647</v>
      </c>
      <c r="H8" s="689" t="s">
        <v>47</v>
      </c>
    </row>
    <row r="9" spans="1:13" ht="13.5">
      <c r="A9" s="690">
        <v>1</v>
      </c>
      <c r="B9" s="690">
        <v>2</v>
      </c>
      <c r="C9" s="690">
        <v>3</v>
      </c>
      <c r="D9" s="690">
        <v>4</v>
      </c>
      <c r="E9" s="690">
        <v>5</v>
      </c>
      <c r="F9" s="690">
        <v>6</v>
      </c>
      <c r="G9" s="690">
        <v>7</v>
      </c>
      <c r="H9" s="690">
        <v>8</v>
      </c>
    </row>
    <row r="10" spans="1:13" ht="13">
      <c r="A10" s="349" t="s">
        <v>257</v>
      </c>
      <c r="B10" s="350" t="s">
        <v>901</v>
      </c>
      <c r="C10" s="722">
        <f>'AT-3'!G9</f>
        <v>1993</v>
      </c>
      <c r="D10" s="722">
        <v>287</v>
      </c>
      <c r="E10" s="723" t="s">
        <v>7</v>
      </c>
      <c r="F10" s="722">
        <f>C10-(D10+G10)</f>
        <v>1706</v>
      </c>
      <c r="G10" s="722">
        <v>0</v>
      </c>
      <c r="H10" s="722" t="s">
        <v>7</v>
      </c>
    </row>
    <row r="11" spans="1:13" ht="13">
      <c r="A11" s="349" t="s">
        <v>258</v>
      </c>
      <c r="B11" s="350" t="s">
        <v>902</v>
      </c>
      <c r="C11" s="722">
        <f>'AT-3'!G10</f>
        <v>2628</v>
      </c>
      <c r="D11" s="722">
        <v>1189</v>
      </c>
      <c r="E11" s="723" t="s">
        <v>7</v>
      </c>
      <c r="F11" s="722">
        <f t="shared" ref="F11:F42" si="0">C11-(D11+G11)</f>
        <v>1439</v>
      </c>
      <c r="G11" s="722">
        <v>0</v>
      </c>
      <c r="H11" s="722" t="s">
        <v>7</v>
      </c>
    </row>
    <row r="12" spans="1:13" ht="13">
      <c r="A12" s="349" t="s">
        <v>259</v>
      </c>
      <c r="B12" s="350" t="s">
        <v>903</v>
      </c>
      <c r="C12" s="722">
        <f>'AT-3'!G11</f>
        <v>1252</v>
      </c>
      <c r="D12" s="722">
        <v>166</v>
      </c>
      <c r="E12" s="723" t="s">
        <v>7</v>
      </c>
      <c r="F12" s="722">
        <f t="shared" si="0"/>
        <v>1086</v>
      </c>
      <c r="G12" s="722">
        <v>0</v>
      </c>
      <c r="H12" s="722" t="s">
        <v>7</v>
      </c>
    </row>
    <row r="13" spans="1:13" ht="13">
      <c r="A13" s="349" t="s">
        <v>260</v>
      </c>
      <c r="B13" s="350" t="s">
        <v>904</v>
      </c>
      <c r="C13" s="722">
        <f>'AT-3'!G12</f>
        <v>2534</v>
      </c>
      <c r="D13" s="722">
        <v>336</v>
      </c>
      <c r="E13" s="723" t="s">
        <v>7</v>
      </c>
      <c r="F13" s="722">
        <f t="shared" si="0"/>
        <v>2198</v>
      </c>
      <c r="G13" s="722">
        <v>0</v>
      </c>
      <c r="H13" s="722" t="s">
        <v>7</v>
      </c>
    </row>
    <row r="14" spans="1:13" ht="13">
      <c r="A14" s="349" t="s">
        <v>261</v>
      </c>
      <c r="B14" s="350" t="s">
        <v>905</v>
      </c>
      <c r="C14" s="722">
        <f>'AT-3'!G13</f>
        <v>1116</v>
      </c>
      <c r="D14" s="722">
        <v>174</v>
      </c>
      <c r="E14" s="723" t="s">
        <v>7</v>
      </c>
      <c r="F14" s="722">
        <f t="shared" si="0"/>
        <v>942</v>
      </c>
      <c r="G14" s="722">
        <v>0</v>
      </c>
      <c r="H14" s="722" t="s">
        <v>7</v>
      </c>
    </row>
    <row r="15" spans="1:13" ht="13">
      <c r="A15" s="349" t="s">
        <v>262</v>
      </c>
      <c r="B15" s="350" t="s">
        <v>906</v>
      </c>
      <c r="C15" s="722">
        <f>'AT-3'!G14</f>
        <v>1403</v>
      </c>
      <c r="D15" s="722">
        <v>209</v>
      </c>
      <c r="E15" s="723" t="s">
        <v>7</v>
      </c>
      <c r="F15" s="722">
        <f t="shared" si="0"/>
        <v>1194</v>
      </c>
      <c r="G15" s="722">
        <v>0</v>
      </c>
      <c r="H15" s="722" t="s">
        <v>7</v>
      </c>
    </row>
    <row r="16" spans="1:13" ht="13">
      <c r="A16" s="349" t="s">
        <v>263</v>
      </c>
      <c r="B16" s="350" t="s">
        <v>907</v>
      </c>
      <c r="C16" s="722">
        <f>'AT-3'!G15</f>
        <v>1884</v>
      </c>
      <c r="D16" s="722">
        <v>144</v>
      </c>
      <c r="E16" s="723" t="s">
        <v>7</v>
      </c>
      <c r="F16" s="722">
        <f t="shared" si="0"/>
        <v>1740</v>
      </c>
      <c r="G16" s="722">
        <v>0</v>
      </c>
      <c r="H16" s="722" t="s">
        <v>7</v>
      </c>
    </row>
    <row r="17" spans="1:8" ht="13">
      <c r="A17" s="349" t="s">
        <v>264</v>
      </c>
      <c r="B17" s="350" t="s">
        <v>908</v>
      </c>
      <c r="C17" s="722">
        <f>'AT-3'!G16</f>
        <v>2652</v>
      </c>
      <c r="D17" s="722">
        <v>293</v>
      </c>
      <c r="E17" s="723" t="s">
        <v>7</v>
      </c>
      <c r="F17" s="722">
        <f t="shared" si="0"/>
        <v>2359</v>
      </c>
      <c r="G17" s="722">
        <v>0</v>
      </c>
      <c r="H17" s="722" t="s">
        <v>7</v>
      </c>
    </row>
    <row r="18" spans="1:8" ht="13">
      <c r="A18" s="349" t="s">
        <v>283</v>
      </c>
      <c r="B18" s="350" t="s">
        <v>909</v>
      </c>
      <c r="C18" s="722">
        <f>'AT-3'!G17</f>
        <v>1798</v>
      </c>
      <c r="D18" s="722">
        <v>263</v>
      </c>
      <c r="E18" s="723" t="s">
        <v>7</v>
      </c>
      <c r="F18" s="722">
        <f t="shared" si="0"/>
        <v>1535</v>
      </c>
      <c r="G18" s="722">
        <v>0</v>
      </c>
      <c r="H18" s="722" t="s">
        <v>7</v>
      </c>
    </row>
    <row r="19" spans="1:8" ht="13">
      <c r="A19" s="349" t="s">
        <v>284</v>
      </c>
      <c r="B19" s="350" t="s">
        <v>910</v>
      </c>
      <c r="C19" s="722">
        <f>'AT-3'!G18</f>
        <v>901</v>
      </c>
      <c r="D19" s="722">
        <v>263</v>
      </c>
      <c r="E19" s="723" t="s">
        <v>7</v>
      </c>
      <c r="F19" s="722">
        <f t="shared" si="0"/>
        <v>638</v>
      </c>
      <c r="G19" s="722">
        <v>0</v>
      </c>
      <c r="H19" s="722" t="s">
        <v>7</v>
      </c>
    </row>
    <row r="20" spans="1:8" ht="13">
      <c r="A20" s="349" t="s">
        <v>285</v>
      </c>
      <c r="B20" s="350" t="s">
        <v>911</v>
      </c>
      <c r="C20" s="722">
        <f>'AT-3'!G19</f>
        <v>1974</v>
      </c>
      <c r="D20" s="722">
        <v>251</v>
      </c>
      <c r="E20" s="723" t="s">
        <v>7</v>
      </c>
      <c r="F20" s="722">
        <f t="shared" si="0"/>
        <v>1723</v>
      </c>
      <c r="G20" s="722">
        <v>0</v>
      </c>
      <c r="H20" s="722" t="s">
        <v>7</v>
      </c>
    </row>
    <row r="21" spans="1:8" ht="13">
      <c r="A21" s="349" t="s">
        <v>313</v>
      </c>
      <c r="B21" s="350" t="s">
        <v>912</v>
      </c>
      <c r="C21" s="722">
        <f>'AT-3'!G20</f>
        <v>1633</v>
      </c>
      <c r="D21" s="722">
        <v>181</v>
      </c>
      <c r="E21" s="723" t="s">
        <v>7</v>
      </c>
      <c r="F21" s="722">
        <f t="shared" si="0"/>
        <v>1452</v>
      </c>
      <c r="G21" s="722">
        <v>0</v>
      </c>
      <c r="H21" s="722" t="s">
        <v>7</v>
      </c>
    </row>
    <row r="22" spans="1:8" ht="13">
      <c r="A22" s="349" t="s">
        <v>314</v>
      </c>
      <c r="B22" s="350" t="s">
        <v>913</v>
      </c>
      <c r="C22" s="722">
        <f>'AT-3'!G21</f>
        <v>1826</v>
      </c>
      <c r="D22" s="722">
        <v>678</v>
      </c>
      <c r="E22" s="723" t="s">
        <v>7</v>
      </c>
      <c r="F22" s="722">
        <f t="shared" si="0"/>
        <v>1148</v>
      </c>
      <c r="G22" s="722">
        <v>0</v>
      </c>
      <c r="H22" s="722" t="s">
        <v>7</v>
      </c>
    </row>
    <row r="23" spans="1:8" ht="13">
      <c r="A23" s="349" t="s">
        <v>315</v>
      </c>
      <c r="B23" s="350" t="s">
        <v>914</v>
      </c>
      <c r="C23" s="722">
        <f>'AT-3'!G22</f>
        <v>1511</v>
      </c>
      <c r="D23" s="722">
        <v>1511</v>
      </c>
      <c r="E23" s="723" t="s">
        <v>7</v>
      </c>
      <c r="F23" s="722">
        <f t="shared" si="0"/>
        <v>0</v>
      </c>
      <c r="G23" s="722">
        <v>0</v>
      </c>
      <c r="H23" s="722" t="s">
        <v>7</v>
      </c>
    </row>
    <row r="24" spans="1:8" ht="13">
      <c r="A24" s="349" t="s">
        <v>316</v>
      </c>
      <c r="B24" s="350" t="s">
        <v>915</v>
      </c>
      <c r="C24" s="722">
        <f>'AT-3'!G23</f>
        <v>752</v>
      </c>
      <c r="D24" s="722">
        <v>491</v>
      </c>
      <c r="E24" s="723" t="s">
        <v>7</v>
      </c>
      <c r="F24" s="722">
        <f t="shared" si="0"/>
        <v>113</v>
      </c>
      <c r="G24" s="722">
        <v>148</v>
      </c>
      <c r="H24" s="722" t="s">
        <v>7</v>
      </c>
    </row>
    <row r="25" spans="1:8" ht="13">
      <c r="A25" s="349" t="s">
        <v>916</v>
      </c>
      <c r="B25" s="350" t="s">
        <v>917</v>
      </c>
      <c r="C25" s="722">
        <f>'AT-3'!G24</f>
        <v>2616</v>
      </c>
      <c r="D25" s="722">
        <v>290</v>
      </c>
      <c r="E25" s="723" t="s">
        <v>7</v>
      </c>
      <c r="F25" s="722">
        <f t="shared" si="0"/>
        <v>1928</v>
      </c>
      <c r="G25" s="722">
        <v>398</v>
      </c>
      <c r="H25" s="722" t="s">
        <v>7</v>
      </c>
    </row>
    <row r="26" spans="1:8" ht="13">
      <c r="A26" s="349" t="s">
        <v>918</v>
      </c>
      <c r="B26" s="350" t="s">
        <v>919</v>
      </c>
      <c r="C26" s="722">
        <f>'AT-3'!G25</f>
        <v>1412</v>
      </c>
      <c r="D26" s="722">
        <v>25</v>
      </c>
      <c r="E26" s="723" t="s">
        <v>7</v>
      </c>
      <c r="F26" s="722">
        <f t="shared" si="0"/>
        <v>1387</v>
      </c>
      <c r="G26" s="722">
        <v>0</v>
      </c>
      <c r="H26" s="722" t="s">
        <v>7</v>
      </c>
    </row>
    <row r="27" spans="1:8" ht="13">
      <c r="A27" s="349" t="s">
        <v>920</v>
      </c>
      <c r="B27" s="350" t="s">
        <v>921</v>
      </c>
      <c r="C27" s="722">
        <f>'AT-3'!G26</f>
        <v>2166</v>
      </c>
      <c r="D27" s="724">
        <v>1084</v>
      </c>
      <c r="E27" s="723" t="s">
        <v>7</v>
      </c>
      <c r="F27" s="722">
        <f t="shared" si="0"/>
        <v>1082</v>
      </c>
      <c r="G27" s="722">
        <v>0</v>
      </c>
      <c r="H27" s="722" t="s">
        <v>7</v>
      </c>
    </row>
    <row r="28" spans="1:8" ht="13">
      <c r="A28" s="349" t="s">
        <v>922</v>
      </c>
      <c r="B28" s="350" t="s">
        <v>923</v>
      </c>
      <c r="C28" s="722">
        <f>'AT-3'!G27</f>
        <v>2156</v>
      </c>
      <c r="D28" s="724">
        <v>226</v>
      </c>
      <c r="E28" s="723" t="s">
        <v>7</v>
      </c>
      <c r="F28" s="722">
        <f t="shared" si="0"/>
        <v>1930</v>
      </c>
      <c r="G28" s="722">
        <v>0</v>
      </c>
      <c r="H28" s="722" t="s">
        <v>7</v>
      </c>
    </row>
    <row r="29" spans="1:8" ht="13">
      <c r="A29" s="349" t="s">
        <v>924</v>
      </c>
      <c r="B29" s="350" t="s">
        <v>925</v>
      </c>
      <c r="C29" s="722">
        <f>'AT-3'!G28</f>
        <v>2654</v>
      </c>
      <c r="D29" s="724">
        <v>462</v>
      </c>
      <c r="E29" s="723" t="s">
        <v>7</v>
      </c>
      <c r="F29" s="722">
        <f t="shared" si="0"/>
        <v>2192</v>
      </c>
      <c r="G29" s="722">
        <v>0</v>
      </c>
      <c r="H29" s="722" t="s">
        <v>7</v>
      </c>
    </row>
    <row r="30" spans="1:8" ht="13">
      <c r="A30" s="349" t="s">
        <v>926</v>
      </c>
      <c r="B30" s="350" t="s">
        <v>927</v>
      </c>
      <c r="C30" s="722">
        <f>'AT-3'!G29</f>
        <v>1630</v>
      </c>
      <c r="D30" s="724">
        <v>214</v>
      </c>
      <c r="E30" s="723" t="s">
        <v>7</v>
      </c>
      <c r="F30" s="722">
        <f t="shared" si="0"/>
        <v>1416</v>
      </c>
      <c r="G30" s="722">
        <v>0</v>
      </c>
      <c r="H30" s="722" t="s">
        <v>7</v>
      </c>
    </row>
    <row r="31" spans="1:8" ht="13">
      <c r="A31" s="349" t="s">
        <v>928</v>
      </c>
      <c r="B31" s="350" t="s">
        <v>929</v>
      </c>
      <c r="C31" s="722">
        <f>'AT-3'!G30</f>
        <v>2647</v>
      </c>
      <c r="D31" s="724">
        <v>1537</v>
      </c>
      <c r="E31" s="723" t="s">
        <v>7</v>
      </c>
      <c r="F31" s="722">
        <f t="shared" si="0"/>
        <v>1110</v>
      </c>
      <c r="G31" s="722">
        <v>0</v>
      </c>
      <c r="H31" s="722" t="s">
        <v>7</v>
      </c>
    </row>
    <row r="32" spans="1:8" ht="13">
      <c r="A32" s="349" t="s">
        <v>930</v>
      </c>
      <c r="B32" s="350" t="s">
        <v>931</v>
      </c>
      <c r="C32" s="722">
        <f>'AT-3'!G31</f>
        <v>1380</v>
      </c>
      <c r="D32" s="724">
        <v>193</v>
      </c>
      <c r="E32" s="723" t="s">
        <v>7</v>
      </c>
      <c r="F32" s="722">
        <f t="shared" si="0"/>
        <v>1187</v>
      </c>
      <c r="G32" s="722">
        <v>0</v>
      </c>
      <c r="H32" s="722" t="s">
        <v>7</v>
      </c>
    </row>
    <row r="33" spans="1:8" ht="13">
      <c r="A33" s="349" t="s">
        <v>932</v>
      </c>
      <c r="B33" s="350" t="s">
        <v>933</v>
      </c>
      <c r="C33" s="722">
        <f>'AT-3'!G32</f>
        <v>1383</v>
      </c>
      <c r="D33" s="724">
        <v>1145</v>
      </c>
      <c r="E33" s="723" t="s">
        <v>7</v>
      </c>
      <c r="F33" s="722">
        <f t="shared" si="0"/>
        <v>238</v>
      </c>
      <c r="G33" s="722">
        <v>0</v>
      </c>
      <c r="H33" s="722" t="s">
        <v>7</v>
      </c>
    </row>
    <row r="34" spans="1:8" ht="13">
      <c r="A34" s="349" t="s">
        <v>934</v>
      </c>
      <c r="B34" s="350" t="s">
        <v>935</v>
      </c>
      <c r="C34" s="722">
        <f>'AT-3'!G33</f>
        <v>1398</v>
      </c>
      <c r="D34" s="724">
        <v>123</v>
      </c>
      <c r="E34" s="723" t="s">
        <v>7</v>
      </c>
      <c r="F34" s="722">
        <f t="shared" si="0"/>
        <v>1275</v>
      </c>
      <c r="G34" s="722">
        <v>0</v>
      </c>
      <c r="H34" s="722" t="s">
        <v>7</v>
      </c>
    </row>
    <row r="35" spans="1:8" ht="13">
      <c r="A35" s="349" t="s">
        <v>936</v>
      </c>
      <c r="B35" s="350" t="s">
        <v>937</v>
      </c>
      <c r="C35" s="722">
        <f>'AT-3'!G34</f>
        <v>1456</v>
      </c>
      <c r="D35" s="724">
        <v>425</v>
      </c>
      <c r="E35" s="723" t="s">
        <v>7</v>
      </c>
      <c r="F35" s="722">
        <f t="shared" si="0"/>
        <v>1031</v>
      </c>
      <c r="G35" s="722">
        <v>0</v>
      </c>
      <c r="H35" s="722" t="s">
        <v>7</v>
      </c>
    </row>
    <row r="36" spans="1:8" ht="13">
      <c r="A36" s="349" t="s">
        <v>938</v>
      </c>
      <c r="B36" s="350" t="s">
        <v>939</v>
      </c>
      <c r="C36" s="722">
        <f>'AT-3'!G35</f>
        <v>1516</v>
      </c>
      <c r="D36" s="724">
        <v>236</v>
      </c>
      <c r="E36" s="723" t="s">
        <v>7</v>
      </c>
      <c r="F36" s="722">
        <f t="shared" si="0"/>
        <v>1280</v>
      </c>
      <c r="G36" s="722">
        <v>0</v>
      </c>
      <c r="H36" s="722" t="s">
        <v>7</v>
      </c>
    </row>
    <row r="37" spans="1:8" ht="13">
      <c r="A37" s="349" t="s">
        <v>940</v>
      </c>
      <c r="B37" s="356" t="s">
        <v>941</v>
      </c>
      <c r="C37" s="722">
        <f>'AT-3'!G36</f>
        <v>1303</v>
      </c>
      <c r="D37" s="724">
        <v>154</v>
      </c>
      <c r="E37" s="723" t="s">
        <v>7</v>
      </c>
      <c r="F37" s="722">
        <f t="shared" si="0"/>
        <v>1149</v>
      </c>
      <c r="G37" s="722">
        <v>0</v>
      </c>
      <c r="H37" s="722" t="s">
        <v>7</v>
      </c>
    </row>
    <row r="38" spans="1:8" ht="13">
      <c r="A38" s="349" t="s">
        <v>942</v>
      </c>
      <c r="B38" s="356" t="s">
        <v>943</v>
      </c>
      <c r="C38" s="722">
        <f>'AT-3'!G37</f>
        <v>794</v>
      </c>
      <c r="D38" s="724">
        <v>149</v>
      </c>
      <c r="E38" s="723" t="s">
        <v>7</v>
      </c>
      <c r="F38" s="722">
        <f t="shared" si="0"/>
        <v>645</v>
      </c>
      <c r="G38" s="722">
        <v>0</v>
      </c>
      <c r="H38" s="722" t="s">
        <v>7</v>
      </c>
    </row>
    <row r="39" spans="1:8" ht="13">
      <c r="A39" s="349" t="s">
        <v>944</v>
      </c>
      <c r="B39" s="356" t="s">
        <v>945</v>
      </c>
      <c r="C39" s="722">
        <f>'AT-3'!G38</f>
        <v>1047</v>
      </c>
      <c r="D39" s="724">
        <v>649</v>
      </c>
      <c r="E39" s="723" t="s">
        <v>7</v>
      </c>
      <c r="F39" s="722">
        <f t="shared" si="0"/>
        <v>398</v>
      </c>
      <c r="G39" s="722">
        <v>0</v>
      </c>
      <c r="H39" s="722" t="s">
        <v>7</v>
      </c>
    </row>
    <row r="40" spans="1:8" ht="13">
      <c r="A40" s="349" t="s">
        <v>946</v>
      </c>
      <c r="B40" s="356" t="s">
        <v>947</v>
      </c>
      <c r="C40" s="722">
        <f>'AT-3'!G39</f>
        <v>657</v>
      </c>
      <c r="D40" s="725">
        <v>29</v>
      </c>
      <c r="E40" s="723" t="s">
        <v>7</v>
      </c>
      <c r="F40" s="722">
        <f t="shared" si="0"/>
        <v>628</v>
      </c>
      <c r="G40" s="722">
        <v>0</v>
      </c>
      <c r="H40" s="722" t="s">
        <v>7</v>
      </c>
    </row>
    <row r="41" spans="1:8" ht="25">
      <c r="A41" s="349" t="s">
        <v>948</v>
      </c>
      <c r="B41" s="356" t="s">
        <v>949</v>
      </c>
      <c r="C41" s="722">
        <f>'AT-3'!G40</f>
        <v>572</v>
      </c>
      <c r="D41" s="725">
        <v>74</v>
      </c>
      <c r="E41" s="723" t="s">
        <v>7</v>
      </c>
      <c r="F41" s="722">
        <f t="shared" si="0"/>
        <v>498</v>
      </c>
      <c r="G41" s="722">
        <v>0</v>
      </c>
      <c r="H41" s="722" t="s">
        <v>7</v>
      </c>
    </row>
    <row r="42" spans="1:8" ht="25">
      <c r="A42" s="349" t="s">
        <v>950</v>
      </c>
      <c r="B42" s="356" t="s">
        <v>951</v>
      </c>
      <c r="C42" s="722">
        <f>'AT-3'!G41</f>
        <v>783</v>
      </c>
      <c r="D42" s="725">
        <v>23</v>
      </c>
      <c r="E42" s="723" t="s">
        <v>7</v>
      </c>
      <c r="F42" s="722">
        <f t="shared" si="0"/>
        <v>760</v>
      </c>
      <c r="G42" s="722">
        <v>0</v>
      </c>
      <c r="H42" s="722" t="s">
        <v>7</v>
      </c>
    </row>
    <row r="43" spans="1:8" ht="15" customHeight="1">
      <c r="A43" s="691" t="s">
        <v>18</v>
      </c>
      <c r="B43" s="691"/>
      <c r="C43" s="726">
        <f>SUM(C10:C42)</f>
        <v>53427</v>
      </c>
      <c r="D43" s="726">
        <f>SUM(D10:D42)</f>
        <v>13474</v>
      </c>
      <c r="E43" s="726">
        <f t="shared" ref="E43:G43" si="1">SUM(E10:E42)</f>
        <v>0</v>
      </c>
      <c r="F43" s="726">
        <f t="shared" si="1"/>
        <v>39407</v>
      </c>
      <c r="G43" s="726">
        <f t="shared" si="1"/>
        <v>546</v>
      </c>
      <c r="H43" s="722" t="s">
        <v>7</v>
      </c>
    </row>
    <row r="44" spans="1:8" ht="15" customHeight="1">
      <c r="A44" s="472"/>
      <c r="B44" s="472"/>
      <c r="C44" s="472"/>
      <c r="D44" s="692"/>
      <c r="E44" s="692"/>
      <c r="F44" s="692"/>
      <c r="G44" s="692"/>
      <c r="H44" s="692"/>
    </row>
    <row r="45" spans="1:8" ht="15" customHeight="1">
      <c r="A45" s="472"/>
      <c r="B45" s="472"/>
      <c r="C45" s="472"/>
      <c r="D45" s="692"/>
      <c r="E45" s="692"/>
      <c r="F45" s="692"/>
      <c r="G45" s="692"/>
      <c r="H45" s="692"/>
    </row>
    <row r="46" spans="1:8" ht="15" customHeight="1">
      <c r="A46" s="480"/>
      <c r="B46" s="480"/>
      <c r="F46" s="982" t="s">
        <v>13</v>
      </c>
      <c r="G46" s="982"/>
    </row>
    <row r="47" spans="1:8" ht="12.75" customHeight="1">
      <c r="A47" s="480" t="s">
        <v>12</v>
      </c>
      <c r="C47" s="948" t="s">
        <v>13</v>
      </c>
      <c r="D47" s="948"/>
      <c r="E47" s="505"/>
      <c r="F47" s="982" t="s">
        <v>14</v>
      </c>
      <c r="G47" s="982"/>
    </row>
    <row r="48" spans="1:8" ht="12.75" customHeight="1">
      <c r="A48" s="480"/>
      <c r="B48" s="480"/>
      <c r="C48" s="943" t="s">
        <v>898</v>
      </c>
      <c r="D48" s="943"/>
      <c r="E48" s="503"/>
      <c r="F48" s="982" t="s">
        <v>955</v>
      </c>
      <c r="G48" s="982"/>
    </row>
    <row r="49" spans="6:7" ht="13">
      <c r="F49" s="1011" t="s">
        <v>84</v>
      </c>
      <c r="G49" s="1011"/>
    </row>
  </sheetData>
  <mergeCells count="15">
    <mergeCell ref="C47:D47"/>
    <mergeCell ref="F47:G47"/>
    <mergeCell ref="C48:D48"/>
    <mergeCell ref="F48:G48"/>
    <mergeCell ref="F49:G49"/>
    <mergeCell ref="A2:H2"/>
    <mergeCell ref="A3:H3"/>
    <mergeCell ref="A5:H5"/>
    <mergeCell ref="D7:H7"/>
    <mergeCell ref="F46:G46"/>
    <mergeCell ref="L6:M6"/>
    <mergeCell ref="A7:A8"/>
    <mergeCell ref="B7:B8"/>
    <mergeCell ref="C7:C8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O48"/>
  <sheetViews>
    <sheetView topLeftCell="A21" zoomScale="85" zoomScaleNormal="85" zoomScaleSheetLayoutView="90" workbookViewId="0">
      <selection activeCell="J40" sqref="J40"/>
    </sheetView>
  </sheetViews>
  <sheetFormatPr defaultRowHeight="12.5"/>
  <cols>
    <col min="1" max="1" width="6.453125" customWidth="1"/>
    <col min="2" max="2" width="12.54296875" bestFit="1" customWidth="1"/>
    <col min="3" max="3" width="16.54296875" customWidth="1"/>
    <col min="4" max="4" width="9.453125" customWidth="1"/>
    <col min="5" max="5" width="9" customWidth="1"/>
    <col min="6" max="6" width="11.54296875" customWidth="1"/>
    <col min="7" max="8" width="10.453125" customWidth="1"/>
    <col min="9" max="10" width="10.453125" style="274" customWidth="1"/>
    <col min="11" max="11" width="10.54296875" customWidth="1"/>
    <col min="12" max="12" width="10.453125" customWidth="1"/>
    <col min="13" max="13" width="11.54296875" customWidth="1"/>
    <col min="14" max="14" width="13" customWidth="1"/>
  </cols>
  <sheetData>
    <row r="1" spans="1:14" ht="15.5">
      <c r="A1" s="944" t="s">
        <v>0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N1" s="228" t="s">
        <v>514</v>
      </c>
    </row>
    <row r="2" spans="1:14" ht="20.5">
      <c r="A2" s="945" t="s">
        <v>743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</row>
    <row r="3" spans="1:14" ht="13.5">
      <c r="A3" s="190"/>
      <c r="B3" s="190"/>
      <c r="C3" s="190"/>
      <c r="D3" s="190"/>
      <c r="E3" s="190"/>
      <c r="F3" s="190"/>
      <c r="G3" s="190"/>
      <c r="H3" s="190"/>
      <c r="I3" s="272"/>
      <c r="J3" s="272"/>
    </row>
    <row r="4" spans="1:14" ht="15.5">
      <c r="A4" s="944" t="s">
        <v>513</v>
      </c>
      <c r="B4" s="944"/>
      <c r="C4" s="944"/>
      <c r="D4" s="944"/>
      <c r="E4" s="944"/>
      <c r="F4" s="944"/>
      <c r="G4" s="944"/>
      <c r="H4" s="944"/>
      <c r="I4" s="288"/>
      <c r="J4" s="288"/>
    </row>
    <row r="5" spans="1:14" ht="13.5">
      <c r="A5" s="191" t="s">
        <v>899</v>
      </c>
      <c r="B5" s="191"/>
      <c r="C5" s="191"/>
      <c r="D5" s="191"/>
      <c r="E5" s="191"/>
      <c r="F5" s="191"/>
      <c r="G5" s="191"/>
      <c r="H5" s="190"/>
      <c r="I5" s="272"/>
      <c r="J5" s="272"/>
      <c r="L5" s="1077" t="s">
        <v>832</v>
      </c>
      <c r="M5" s="1077"/>
      <c r="N5" s="1077"/>
    </row>
    <row r="6" spans="1:14" ht="28.5" customHeight="1">
      <c r="A6" s="1045" t="s">
        <v>2</v>
      </c>
      <c r="B6" s="1045" t="s">
        <v>37</v>
      </c>
      <c r="C6" s="856" t="s">
        <v>397</v>
      </c>
      <c r="D6" s="865" t="s">
        <v>447</v>
      </c>
      <c r="E6" s="865"/>
      <c r="F6" s="865"/>
      <c r="G6" s="865"/>
      <c r="H6" s="838"/>
      <c r="I6" s="1078" t="s">
        <v>539</v>
      </c>
      <c r="J6" s="1078" t="s">
        <v>540</v>
      </c>
      <c r="K6" s="1047" t="s">
        <v>493</v>
      </c>
      <c r="L6" s="1047"/>
      <c r="M6" s="1047"/>
      <c r="N6" s="1047"/>
    </row>
    <row r="7" spans="1:14" ht="39" customHeight="1">
      <c r="A7" s="1046"/>
      <c r="B7" s="1046"/>
      <c r="C7" s="856"/>
      <c r="D7" s="741" t="s">
        <v>446</v>
      </c>
      <c r="E7" s="741" t="s">
        <v>398</v>
      </c>
      <c r="F7" s="744" t="s">
        <v>399</v>
      </c>
      <c r="G7" s="741" t="s">
        <v>400</v>
      </c>
      <c r="H7" s="741" t="s">
        <v>47</v>
      </c>
      <c r="I7" s="1078"/>
      <c r="J7" s="1078"/>
      <c r="K7" s="751" t="s">
        <v>401</v>
      </c>
      <c r="L7" s="748" t="s">
        <v>494</v>
      </c>
      <c r="M7" s="741" t="s">
        <v>402</v>
      </c>
      <c r="N7" s="748" t="s">
        <v>403</v>
      </c>
    </row>
    <row r="8" spans="1:14" ht="13.5">
      <c r="A8" s="194" t="s">
        <v>257</v>
      </c>
      <c r="B8" s="194" t="s">
        <v>258</v>
      </c>
      <c r="C8" s="194" t="s">
        <v>259</v>
      </c>
      <c r="D8" s="194" t="s">
        <v>260</v>
      </c>
      <c r="E8" s="194" t="s">
        <v>261</v>
      </c>
      <c r="F8" s="194" t="s">
        <v>262</v>
      </c>
      <c r="G8" s="194" t="s">
        <v>263</v>
      </c>
      <c r="H8" s="194" t="s">
        <v>264</v>
      </c>
      <c r="I8" s="289" t="s">
        <v>283</v>
      </c>
      <c r="J8" s="289" t="s">
        <v>284</v>
      </c>
      <c r="K8" s="194" t="s">
        <v>285</v>
      </c>
      <c r="L8" s="194" t="s">
        <v>313</v>
      </c>
      <c r="M8" s="194" t="s">
        <v>314</v>
      </c>
      <c r="N8" s="194" t="s">
        <v>315</v>
      </c>
    </row>
    <row r="9" spans="1:14" s="387" customFormat="1">
      <c r="A9" s="349" t="s">
        <v>257</v>
      </c>
      <c r="B9" s="350" t="s">
        <v>901</v>
      </c>
      <c r="C9" s="411">
        <v>1993</v>
      </c>
      <c r="D9" s="411">
        <v>0</v>
      </c>
      <c r="E9" s="411">
        <v>41</v>
      </c>
      <c r="F9" s="411">
        <v>1941</v>
      </c>
      <c r="G9" s="411">
        <v>0</v>
      </c>
      <c r="H9" s="411">
        <v>11</v>
      </c>
      <c r="I9" s="411">
        <v>0</v>
      </c>
      <c r="J9" s="411">
        <v>1993</v>
      </c>
      <c r="K9" s="411">
        <v>1982</v>
      </c>
      <c r="L9" s="411">
        <v>0</v>
      </c>
      <c r="M9" s="411">
        <v>0</v>
      </c>
      <c r="N9" s="411">
        <v>1993</v>
      </c>
    </row>
    <row r="10" spans="1:14" s="387" customFormat="1">
      <c r="A10" s="349" t="s">
        <v>258</v>
      </c>
      <c r="B10" s="350" t="s">
        <v>902</v>
      </c>
      <c r="C10" s="410">
        <v>2628</v>
      </c>
      <c r="D10" s="411">
        <v>829</v>
      </c>
      <c r="E10" s="411">
        <v>1059</v>
      </c>
      <c r="F10" s="411">
        <v>1335</v>
      </c>
      <c r="G10" s="411">
        <v>0</v>
      </c>
      <c r="H10" s="411">
        <v>0</v>
      </c>
      <c r="I10" s="411">
        <v>2628</v>
      </c>
      <c r="J10" s="411">
        <v>2628</v>
      </c>
      <c r="K10" s="411">
        <v>718</v>
      </c>
      <c r="L10" s="411">
        <v>323</v>
      </c>
      <c r="M10" s="411">
        <v>461</v>
      </c>
      <c r="N10" s="411">
        <v>2628</v>
      </c>
    </row>
    <row r="11" spans="1:14" s="387" customFormat="1">
      <c r="A11" s="349" t="s">
        <v>259</v>
      </c>
      <c r="B11" s="350" t="s">
        <v>903</v>
      </c>
      <c r="C11" s="411">
        <v>1252</v>
      </c>
      <c r="D11" s="411">
        <v>249</v>
      </c>
      <c r="E11" s="411">
        <v>268</v>
      </c>
      <c r="F11" s="411">
        <v>643</v>
      </c>
      <c r="G11" s="411">
        <v>48</v>
      </c>
      <c r="H11" s="411">
        <v>44</v>
      </c>
      <c r="I11" s="411">
        <v>1225</v>
      </c>
      <c r="J11" s="411">
        <v>1252</v>
      </c>
      <c r="K11" s="411">
        <v>690</v>
      </c>
      <c r="L11" s="411">
        <v>305</v>
      </c>
      <c r="M11" s="411">
        <v>230</v>
      </c>
      <c r="N11" s="411">
        <v>1252</v>
      </c>
    </row>
    <row r="12" spans="1:14" s="387" customFormat="1">
      <c r="A12" s="349" t="s">
        <v>260</v>
      </c>
      <c r="B12" s="350" t="s">
        <v>904</v>
      </c>
      <c r="C12" s="411">
        <v>2534</v>
      </c>
      <c r="D12" s="411">
        <v>36</v>
      </c>
      <c r="E12" s="411">
        <v>627</v>
      </c>
      <c r="F12" s="411">
        <v>522</v>
      </c>
      <c r="G12" s="411">
        <v>539</v>
      </c>
      <c r="H12" s="411">
        <v>442</v>
      </c>
      <c r="I12" s="411">
        <v>0</v>
      </c>
      <c r="J12" s="411">
        <v>2534</v>
      </c>
      <c r="K12" s="411">
        <v>2491</v>
      </c>
      <c r="L12" s="411">
        <v>305</v>
      </c>
      <c r="M12" s="411">
        <v>602</v>
      </c>
      <c r="N12" s="411">
        <v>2534</v>
      </c>
    </row>
    <row r="13" spans="1:14" s="387" customFormat="1">
      <c r="A13" s="349" t="s">
        <v>261</v>
      </c>
      <c r="B13" s="350" t="s">
        <v>905</v>
      </c>
      <c r="C13" s="411">
        <v>1116</v>
      </c>
      <c r="D13" s="411">
        <v>285</v>
      </c>
      <c r="E13" s="411">
        <v>288</v>
      </c>
      <c r="F13" s="411">
        <v>543</v>
      </c>
      <c r="G13" s="411">
        <v>0</v>
      </c>
      <c r="H13" s="411">
        <v>0</v>
      </c>
      <c r="I13" s="411">
        <v>0</v>
      </c>
      <c r="J13" s="411">
        <v>1116</v>
      </c>
      <c r="K13" s="411">
        <v>1116</v>
      </c>
      <c r="L13" s="411">
        <v>151</v>
      </c>
      <c r="M13" s="411">
        <v>425</v>
      </c>
      <c r="N13" s="411">
        <v>1116</v>
      </c>
    </row>
    <row r="14" spans="1:14" s="387" customFormat="1">
      <c r="A14" s="349" t="s">
        <v>262</v>
      </c>
      <c r="B14" s="350" t="s">
        <v>906</v>
      </c>
      <c r="C14" s="411">
        <v>1403</v>
      </c>
      <c r="D14" s="411">
        <v>0</v>
      </c>
      <c r="E14" s="411">
        <v>112</v>
      </c>
      <c r="F14" s="411">
        <v>1298</v>
      </c>
      <c r="G14" s="411">
        <v>0</v>
      </c>
      <c r="H14" s="411">
        <v>0</v>
      </c>
      <c r="I14" s="411">
        <v>0</v>
      </c>
      <c r="J14" s="411">
        <v>1403</v>
      </c>
      <c r="K14" s="411">
        <v>1396</v>
      </c>
      <c r="L14" s="411">
        <v>1396</v>
      </c>
      <c r="M14" s="411">
        <v>1396</v>
      </c>
      <c r="N14" s="411">
        <v>1403</v>
      </c>
    </row>
    <row r="15" spans="1:14" s="387" customFormat="1">
      <c r="A15" s="349" t="s">
        <v>263</v>
      </c>
      <c r="B15" s="350" t="s">
        <v>907</v>
      </c>
      <c r="C15" s="411">
        <v>1884</v>
      </c>
      <c r="D15" s="411">
        <v>0</v>
      </c>
      <c r="E15" s="411">
        <v>13</v>
      </c>
      <c r="F15" s="411">
        <v>1717</v>
      </c>
      <c r="G15" s="411">
        <v>1</v>
      </c>
      <c r="H15" s="411">
        <v>153</v>
      </c>
      <c r="I15" s="411">
        <v>1000</v>
      </c>
      <c r="J15" s="411">
        <v>1884</v>
      </c>
      <c r="K15" s="411">
        <v>1859</v>
      </c>
      <c r="L15" s="411">
        <v>450</v>
      </c>
      <c r="M15" s="411">
        <v>850</v>
      </c>
      <c r="N15" s="411">
        <v>1884</v>
      </c>
    </row>
    <row r="16" spans="1:14" s="387" customFormat="1">
      <c r="A16" s="349" t="s">
        <v>264</v>
      </c>
      <c r="B16" s="350" t="s">
        <v>908</v>
      </c>
      <c r="C16" s="411">
        <v>2652</v>
      </c>
      <c r="D16" s="411">
        <v>350</v>
      </c>
      <c r="E16" s="411">
        <v>1300</v>
      </c>
      <c r="F16" s="411">
        <v>2201</v>
      </c>
      <c r="G16" s="411">
        <v>0</v>
      </c>
      <c r="H16" s="411">
        <v>0</v>
      </c>
      <c r="I16" s="411">
        <v>2647</v>
      </c>
      <c r="J16" s="411">
        <v>2652</v>
      </c>
      <c r="K16" s="411">
        <v>2647</v>
      </c>
      <c r="L16" s="411">
        <v>2647</v>
      </c>
      <c r="M16" s="411">
        <v>2647</v>
      </c>
      <c r="N16" s="411">
        <v>2652</v>
      </c>
    </row>
    <row r="17" spans="1:14" s="387" customFormat="1">
      <c r="A17" s="349" t="s">
        <v>283</v>
      </c>
      <c r="B17" s="350" t="s">
        <v>909</v>
      </c>
      <c r="C17" s="411">
        <v>1798</v>
      </c>
      <c r="D17" s="411">
        <v>0</v>
      </c>
      <c r="E17" s="411">
        <v>723</v>
      </c>
      <c r="F17" s="411">
        <v>2186</v>
      </c>
      <c r="G17" s="411">
        <v>0</v>
      </c>
      <c r="H17" s="411">
        <v>67</v>
      </c>
      <c r="I17" s="411">
        <v>0</v>
      </c>
      <c r="J17" s="411">
        <v>1798</v>
      </c>
      <c r="K17" s="411">
        <v>1792</v>
      </c>
      <c r="L17" s="411">
        <v>0</v>
      </c>
      <c r="M17" s="411">
        <v>0</v>
      </c>
      <c r="N17" s="411">
        <v>1798</v>
      </c>
    </row>
    <row r="18" spans="1:14" s="387" customFormat="1">
      <c r="A18" s="349" t="s">
        <v>284</v>
      </c>
      <c r="B18" s="350" t="s">
        <v>910</v>
      </c>
      <c r="C18" s="411">
        <v>901</v>
      </c>
      <c r="D18" s="411">
        <v>0</v>
      </c>
      <c r="E18" s="411">
        <v>532</v>
      </c>
      <c r="F18" s="411">
        <v>0</v>
      </c>
      <c r="G18" s="411">
        <v>0</v>
      </c>
      <c r="H18" s="411">
        <v>369</v>
      </c>
      <c r="I18" s="411">
        <v>0</v>
      </c>
      <c r="J18" s="411">
        <v>901</v>
      </c>
      <c r="K18" s="411">
        <v>820</v>
      </c>
      <c r="L18" s="411">
        <v>0</v>
      </c>
      <c r="M18" s="411">
        <v>0</v>
      </c>
      <c r="N18" s="411">
        <v>901</v>
      </c>
    </row>
    <row r="19" spans="1:14" s="387" customFormat="1">
      <c r="A19" s="349" t="s">
        <v>285</v>
      </c>
      <c r="B19" s="350" t="s">
        <v>911</v>
      </c>
      <c r="C19" s="411">
        <v>1974</v>
      </c>
      <c r="D19" s="411">
        <v>218</v>
      </c>
      <c r="E19" s="411">
        <v>607</v>
      </c>
      <c r="F19" s="411">
        <v>225</v>
      </c>
      <c r="G19" s="411">
        <v>924</v>
      </c>
      <c r="H19" s="411">
        <v>0</v>
      </c>
      <c r="I19" s="411">
        <v>0</v>
      </c>
      <c r="J19" s="411">
        <v>1974</v>
      </c>
      <c r="K19" s="411">
        <v>1974</v>
      </c>
      <c r="L19" s="411">
        <v>232</v>
      </c>
      <c r="M19" s="411">
        <v>1593</v>
      </c>
      <c r="N19" s="411">
        <v>1974</v>
      </c>
    </row>
    <row r="20" spans="1:14" s="387" customFormat="1">
      <c r="A20" s="349" t="s">
        <v>313</v>
      </c>
      <c r="B20" s="350" t="s">
        <v>912</v>
      </c>
      <c r="C20" s="411">
        <v>1633</v>
      </c>
      <c r="D20" s="411">
        <v>45</v>
      </c>
      <c r="E20" s="411">
        <v>123</v>
      </c>
      <c r="F20" s="411">
        <v>1470</v>
      </c>
      <c r="G20" s="411">
        <v>62</v>
      </c>
      <c r="H20" s="411">
        <v>0</v>
      </c>
      <c r="I20" s="411">
        <v>0</v>
      </c>
      <c r="J20" s="411">
        <v>1633</v>
      </c>
      <c r="K20" s="411">
        <v>1627</v>
      </c>
      <c r="L20" s="411">
        <v>216</v>
      </c>
      <c r="M20" s="411">
        <v>168</v>
      </c>
      <c r="N20" s="411">
        <v>1633</v>
      </c>
    </row>
    <row r="21" spans="1:14" s="387" customFormat="1">
      <c r="A21" s="532" t="s">
        <v>314</v>
      </c>
      <c r="B21" s="533" t="s">
        <v>913</v>
      </c>
      <c r="C21" s="411">
        <v>1826</v>
      </c>
      <c r="D21" s="411">
        <v>334</v>
      </c>
      <c r="E21" s="411">
        <v>403</v>
      </c>
      <c r="F21" s="411">
        <v>661</v>
      </c>
      <c r="G21" s="411">
        <v>12</v>
      </c>
      <c r="H21" s="411">
        <v>416</v>
      </c>
      <c r="I21" s="411">
        <v>0</v>
      </c>
      <c r="J21" s="411">
        <v>1826</v>
      </c>
      <c r="K21" s="411">
        <v>861</v>
      </c>
      <c r="L21" s="411">
        <v>21</v>
      </c>
      <c r="M21" s="411">
        <v>31</v>
      </c>
      <c r="N21" s="411">
        <v>1826</v>
      </c>
    </row>
    <row r="22" spans="1:14" s="387" customFormat="1">
      <c r="A22" s="349" t="s">
        <v>315</v>
      </c>
      <c r="B22" s="350" t="s">
        <v>914</v>
      </c>
      <c r="C22" s="411">
        <v>1511</v>
      </c>
      <c r="D22" s="411">
        <v>10</v>
      </c>
      <c r="E22" s="411">
        <v>263</v>
      </c>
      <c r="F22" s="411">
        <v>1089</v>
      </c>
      <c r="G22" s="411">
        <v>29</v>
      </c>
      <c r="H22" s="411">
        <v>120</v>
      </c>
      <c r="I22" s="411">
        <v>0</v>
      </c>
      <c r="J22" s="411">
        <v>1511</v>
      </c>
      <c r="K22" s="411">
        <v>1504</v>
      </c>
      <c r="L22" s="411">
        <v>45</v>
      </c>
      <c r="M22" s="411">
        <v>129</v>
      </c>
      <c r="N22" s="411">
        <v>1511</v>
      </c>
    </row>
    <row r="23" spans="1:14" s="387" customFormat="1">
      <c r="A23" s="349" t="s">
        <v>316</v>
      </c>
      <c r="B23" s="350" t="s">
        <v>915</v>
      </c>
      <c r="C23" s="411">
        <v>752</v>
      </c>
      <c r="D23" s="411">
        <v>157</v>
      </c>
      <c r="E23" s="411">
        <v>182</v>
      </c>
      <c r="F23" s="411">
        <v>206</v>
      </c>
      <c r="G23" s="411">
        <v>131</v>
      </c>
      <c r="H23" s="411">
        <v>76</v>
      </c>
      <c r="I23" s="411">
        <v>704</v>
      </c>
      <c r="J23" s="411">
        <v>752</v>
      </c>
      <c r="K23" s="411">
        <v>294</v>
      </c>
      <c r="L23" s="411">
        <v>29</v>
      </c>
      <c r="M23" s="411">
        <v>33</v>
      </c>
      <c r="N23" s="411">
        <v>752</v>
      </c>
    </row>
    <row r="24" spans="1:14" s="387" customFormat="1">
      <c r="A24" s="349" t="s">
        <v>916</v>
      </c>
      <c r="B24" s="350" t="s">
        <v>917</v>
      </c>
      <c r="C24" s="411">
        <v>2616</v>
      </c>
      <c r="D24" s="411">
        <v>309</v>
      </c>
      <c r="E24" s="411">
        <v>25</v>
      </c>
      <c r="F24" s="411">
        <v>2206</v>
      </c>
      <c r="G24" s="411">
        <v>83</v>
      </c>
      <c r="H24" s="411">
        <v>0</v>
      </c>
      <c r="I24" s="411">
        <v>0</v>
      </c>
      <c r="J24" s="411">
        <v>2616</v>
      </c>
      <c r="K24" s="411">
        <v>2616</v>
      </c>
      <c r="L24" s="411">
        <v>324</v>
      </c>
      <c r="M24" s="411">
        <v>605</v>
      </c>
      <c r="N24" s="411">
        <v>2616</v>
      </c>
    </row>
    <row r="25" spans="1:14" s="387" customFormat="1">
      <c r="A25" s="349" t="s">
        <v>918</v>
      </c>
      <c r="B25" s="350" t="s">
        <v>919</v>
      </c>
      <c r="C25" s="411">
        <v>1412</v>
      </c>
      <c r="D25" s="411">
        <v>0</v>
      </c>
      <c r="E25" s="411">
        <v>0</v>
      </c>
      <c r="F25" s="411">
        <v>0</v>
      </c>
      <c r="G25" s="411">
        <v>0</v>
      </c>
      <c r="H25" s="411">
        <v>1392</v>
      </c>
      <c r="I25" s="411">
        <v>0</v>
      </c>
      <c r="J25" s="411">
        <v>1412</v>
      </c>
      <c r="K25" s="411">
        <v>1392</v>
      </c>
      <c r="L25" s="411">
        <v>0</v>
      </c>
      <c r="M25" s="411">
        <v>0</v>
      </c>
      <c r="N25" s="411">
        <v>1412</v>
      </c>
    </row>
    <row r="26" spans="1:14" s="387" customFormat="1">
      <c r="A26" s="349" t="s">
        <v>920</v>
      </c>
      <c r="B26" s="350" t="s">
        <v>921</v>
      </c>
      <c r="C26" s="411">
        <v>2166</v>
      </c>
      <c r="D26" s="411">
        <v>245</v>
      </c>
      <c r="E26" s="411">
        <v>0</v>
      </c>
      <c r="F26" s="411">
        <v>174</v>
      </c>
      <c r="G26" s="411">
        <v>1732</v>
      </c>
      <c r="H26" s="411">
        <v>15</v>
      </c>
      <c r="I26" s="411">
        <v>0</v>
      </c>
      <c r="J26" s="411">
        <v>2166</v>
      </c>
      <c r="K26" s="411">
        <v>2150</v>
      </c>
      <c r="L26" s="411">
        <v>1172</v>
      </c>
      <c r="M26" s="411">
        <v>1003</v>
      </c>
      <c r="N26" s="411">
        <v>2166</v>
      </c>
    </row>
    <row r="27" spans="1:14" s="387" customFormat="1">
      <c r="A27" s="349" t="s">
        <v>922</v>
      </c>
      <c r="B27" s="350" t="s">
        <v>923</v>
      </c>
      <c r="C27" s="411">
        <v>2156</v>
      </c>
      <c r="D27" s="411">
        <v>170</v>
      </c>
      <c r="E27" s="411">
        <v>240</v>
      </c>
      <c r="F27" s="411">
        <v>1746</v>
      </c>
      <c r="G27" s="411">
        <v>0</v>
      </c>
      <c r="H27" s="411">
        <v>0</v>
      </c>
      <c r="I27" s="411">
        <v>1560</v>
      </c>
      <c r="J27" s="411">
        <v>2156</v>
      </c>
      <c r="K27" s="411">
        <v>1456</v>
      </c>
      <c r="L27" s="411">
        <v>1235</v>
      </c>
      <c r="M27" s="411">
        <v>435</v>
      </c>
      <c r="N27" s="411">
        <v>2156</v>
      </c>
    </row>
    <row r="28" spans="1:14" s="387" customFormat="1">
      <c r="A28" s="349" t="s">
        <v>924</v>
      </c>
      <c r="B28" s="350" t="s">
        <v>925</v>
      </c>
      <c r="C28" s="411">
        <v>2654</v>
      </c>
      <c r="D28" s="411">
        <v>151</v>
      </c>
      <c r="E28" s="411">
        <v>349</v>
      </c>
      <c r="F28" s="411">
        <v>2149</v>
      </c>
      <c r="G28" s="411">
        <v>719</v>
      </c>
      <c r="H28" s="411">
        <v>106</v>
      </c>
      <c r="I28" s="411">
        <v>0</v>
      </c>
      <c r="J28" s="411">
        <v>2654</v>
      </c>
      <c r="K28" s="411">
        <v>2611</v>
      </c>
      <c r="L28" s="411">
        <v>145</v>
      </c>
      <c r="M28" s="411">
        <v>556</v>
      </c>
      <c r="N28" s="411">
        <v>2654</v>
      </c>
    </row>
    <row r="29" spans="1:14" s="387" customFormat="1">
      <c r="A29" s="349" t="s">
        <v>926</v>
      </c>
      <c r="B29" s="350" t="s">
        <v>927</v>
      </c>
      <c r="C29" s="411">
        <v>1630</v>
      </c>
      <c r="D29" s="411">
        <v>0</v>
      </c>
      <c r="E29" s="411">
        <v>0</v>
      </c>
      <c r="F29" s="411">
        <v>1612</v>
      </c>
      <c r="G29" s="411">
        <v>0</v>
      </c>
      <c r="H29" s="411">
        <v>18</v>
      </c>
      <c r="I29" s="411">
        <v>0</v>
      </c>
      <c r="J29" s="411">
        <v>1630</v>
      </c>
      <c r="K29" s="411">
        <v>1612</v>
      </c>
      <c r="L29" s="411">
        <v>1612</v>
      </c>
      <c r="M29" s="411">
        <v>1612</v>
      </c>
      <c r="N29" s="411">
        <v>1630</v>
      </c>
    </row>
    <row r="30" spans="1:14" s="387" customFormat="1">
      <c r="A30" s="349" t="s">
        <v>928</v>
      </c>
      <c r="B30" s="350" t="s">
        <v>929</v>
      </c>
      <c r="C30" s="411">
        <v>2647</v>
      </c>
      <c r="D30" s="411">
        <v>0</v>
      </c>
      <c r="E30" s="411">
        <v>88</v>
      </c>
      <c r="F30" s="411">
        <v>2425</v>
      </c>
      <c r="G30" s="411">
        <v>0</v>
      </c>
      <c r="H30" s="411">
        <v>134</v>
      </c>
      <c r="I30" s="411">
        <v>0</v>
      </c>
      <c r="J30" s="411">
        <v>2647</v>
      </c>
      <c r="K30" s="411">
        <v>2626</v>
      </c>
      <c r="L30" s="411">
        <v>393</v>
      </c>
      <c r="M30" s="411">
        <v>263</v>
      </c>
      <c r="N30" s="411">
        <v>2647</v>
      </c>
    </row>
    <row r="31" spans="1:14" s="387" customFormat="1">
      <c r="A31" s="349" t="s">
        <v>930</v>
      </c>
      <c r="B31" s="350" t="s">
        <v>931</v>
      </c>
      <c r="C31" s="411">
        <v>1380</v>
      </c>
      <c r="D31" s="411">
        <v>355</v>
      </c>
      <c r="E31" s="411">
        <v>641</v>
      </c>
      <c r="F31" s="411">
        <v>243</v>
      </c>
      <c r="G31" s="411">
        <v>4</v>
      </c>
      <c r="H31" s="411">
        <v>137</v>
      </c>
      <c r="I31" s="411">
        <v>300</v>
      </c>
      <c r="J31" s="411">
        <v>1380</v>
      </c>
      <c r="K31" s="411">
        <v>1230</v>
      </c>
      <c r="L31" s="411">
        <v>300</v>
      </c>
      <c r="M31" s="411">
        <v>1230</v>
      </c>
      <c r="N31" s="411">
        <v>1380</v>
      </c>
    </row>
    <row r="32" spans="1:14" s="387" customFormat="1">
      <c r="A32" s="349" t="s">
        <v>932</v>
      </c>
      <c r="B32" s="350" t="s">
        <v>933</v>
      </c>
      <c r="C32" s="411">
        <v>1383</v>
      </c>
      <c r="D32" s="411">
        <v>107</v>
      </c>
      <c r="E32" s="411">
        <v>223</v>
      </c>
      <c r="F32" s="411">
        <v>1381</v>
      </c>
      <c r="G32" s="411">
        <v>30</v>
      </c>
      <c r="H32" s="411">
        <v>6</v>
      </c>
      <c r="I32" s="411">
        <v>1381</v>
      </c>
      <c r="J32" s="411">
        <v>1383</v>
      </c>
      <c r="K32" s="411">
        <v>1381</v>
      </c>
      <c r="L32" s="411">
        <v>1381</v>
      </c>
      <c r="M32" s="411">
        <v>1381</v>
      </c>
      <c r="N32" s="411">
        <v>1383</v>
      </c>
    </row>
    <row r="33" spans="1:15" s="387" customFormat="1">
      <c r="A33" s="349" t="s">
        <v>934</v>
      </c>
      <c r="B33" s="350" t="s">
        <v>935</v>
      </c>
      <c r="C33" s="411">
        <v>1398</v>
      </c>
      <c r="D33" s="411">
        <v>173</v>
      </c>
      <c r="E33" s="411">
        <v>38</v>
      </c>
      <c r="F33" s="411">
        <v>624</v>
      </c>
      <c r="G33" s="411">
        <v>115</v>
      </c>
      <c r="H33" s="411">
        <v>448</v>
      </c>
      <c r="I33" s="411">
        <v>0</v>
      </c>
      <c r="J33" s="411">
        <v>1398</v>
      </c>
      <c r="K33" s="411">
        <v>692</v>
      </c>
      <c r="L33" s="411">
        <v>382</v>
      </c>
      <c r="M33" s="411">
        <v>67</v>
      </c>
      <c r="N33" s="411">
        <v>1398</v>
      </c>
    </row>
    <row r="34" spans="1:15" s="387" customFormat="1">
      <c r="A34" s="349" t="s">
        <v>936</v>
      </c>
      <c r="B34" s="350" t="s">
        <v>937</v>
      </c>
      <c r="C34" s="411">
        <v>1456</v>
      </c>
      <c r="D34" s="352">
        <v>5</v>
      </c>
      <c r="E34" s="352">
        <v>10</v>
      </c>
      <c r="F34" s="352">
        <v>1441</v>
      </c>
      <c r="G34" s="352">
        <v>0</v>
      </c>
      <c r="H34" s="352">
        <v>0</v>
      </c>
      <c r="I34" s="352">
        <v>0</v>
      </c>
      <c r="J34" s="352">
        <v>1456</v>
      </c>
      <c r="K34" s="352">
        <v>1456</v>
      </c>
      <c r="L34" s="352">
        <v>232</v>
      </c>
      <c r="M34" s="352">
        <v>1193</v>
      </c>
      <c r="N34" s="352">
        <v>1456</v>
      </c>
    </row>
    <row r="35" spans="1:15" s="387" customFormat="1">
      <c r="A35" s="349" t="s">
        <v>938</v>
      </c>
      <c r="B35" s="350" t="s">
        <v>939</v>
      </c>
      <c r="C35" s="411">
        <v>1516</v>
      </c>
      <c r="D35" s="352">
        <v>179</v>
      </c>
      <c r="E35" s="352">
        <v>43</v>
      </c>
      <c r="F35" s="352">
        <v>1045</v>
      </c>
      <c r="G35" s="352">
        <v>68</v>
      </c>
      <c r="H35" s="352">
        <v>181</v>
      </c>
      <c r="I35" s="352">
        <v>0</v>
      </c>
      <c r="J35" s="352">
        <v>1516</v>
      </c>
      <c r="K35" s="352">
        <v>1138</v>
      </c>
      <c r="L35" s="352">
        <v>0</v>
      </c>
      <c r="M35" s="352">
        <v>0</v>
      </c>
      <c r="N35" s="352">
        <v>1516</v>
      </c>
    </row>
    <row r="36" spans="1:15" s="387" customFormat="1">
      <c r="A36" s="349" t="s">
        <v>940</v>
      </c>
      <c r="B36" s="356" t="s">
        <v>941</v>
      </c>
      <c r="C36" s="411">
        <v>1303</v>
      </c>
      <c r="D36" s="352">
        <v>294</v>
      </c>
      <c r="E36" s="352">
        <v>190</v>
      </c>
      <c r="F36" s="352">
        <v>569</v>
      </c>
      <c r="G36" s="352">
        <v>151</v>
      </c>
      <c r="H36" s="352">
        <v>99</v>
      </c>
      <c r="I36" s="352">
        <v>412</v>
      </c>
      <c r="J36" s="352">
        <v>1303</v>
      </c>
      <c r="K36" s="352">
        <v>650</v>
      </c>
      <c r="L36" s="352">
        <v>212</v>
      </c>
      <c r="M36" s="352">
        <v>425</v>
      </c>
      <c r="N36" s="352">
        <v>1303</v>
      </c>
    </row>
    <row r="37" spans="1:15" s="387" customFormat="1">
      <c r="A37" s="349" t="s">
        <v>942</v>
      </c>
      <c r="B37" s="356" t="s">
        <v>943</v>
      </c>
      <c r="C37" s="411">
        <v>794</v>
      </c>
      <c r="D37" s="352">
        <v>49</v>
      </c>
      <c r="E37" s="352">
        <v>61</v>
      </c>
      <c r="F37" s="352">
        <v>794</v>
      </c>
      <c r="G37" s="352">
        <v>10</v>
      </c>
      <c r="H37" s="352">
        <v>10</v>
      </c>
      <c r="I37" s="352">
        <v>794</v>
      </c>
      <c r="J37" s="352">
        <v>794</v>
      </c>
      <c r="K37" s="352">
        <v>794</v>
      </c>
      <c r="L37" s="352">
        <v>794</v>
      </c>
      <c r="M37" s="352">
        <v>794</v>
      </c>
      <c r="N37" s="352">
        <v>794</v>
      </c>
    </row>
    <row r="38" spans="1:15" s="387" customFormat="1">
      <c r="A38" s="349" t="s">
        <v>944</v>
      </c>
      <c r="B38" s="356" t="s">
        <v>945</v>
      </c>
      <c r="C38" s="411">
        <v>1047</v>
      </c>
      <c r="D38" s="352">
        <v>0</v>
      </c>
      <c r="E38" s="352">
        <v>73</v>
      </c>
      <c r="F38" s="352">
        <v>908</v>
      </c>
      <c r="G38" s="352">
        <v>65</v>
      </c>
      <c r="H38" s="352">
        <v>1</v>
      </c>
      <c r="I38" s="352">
        <v>0</v>
      </c>
      <c r="J38" s="352">
        <v>1047</v>
      </c>
      <c r="K38" s="352">
        <v>1046</v>
      </c>
      <c r="L38" s="352">
        <v>0</v>
      </c>
      <c r="M38" s="352">
        <v>0</v>
      </c>
      <c r="N38" s="352">
        <v>1047</v>
      </c>
    </row>
    <row r="39" spans="1:15" s="387" customFormat="1">
      <c r="A39" s="349" t="s">
        <v>946</v>
      </c>
      <c r="B39" s="356" t="s">
        <v>947</v>
      </c>
      <c r="C39" s="411">
        <v>657</v>
      </c>
      <c r="D39" s="352">
        <v>450</v>
      </c>
      <c r="E39" s="352">
        <v>150</v>
      </c>
      <c r="F39" s="352">
        <v>588</v>
      </c>
      <c r="G39" s="352">
        <v>0</v>
      </c>
      <c r="H39" s="352">
        <v>0</v>
      </c>
      <c r="I39" s="352">
        <v>450</v>
      </c>
      <c r="J39" s="352">
        <v>657</v>
      </c>
      <c r="K39" s="352">
        <v>380</v>
      </c>
      <c r="L39" s="352">
        <v>90</v>
      </c>
      <c r="M39" s="352">
        <v>110</v>
      </c>
      <c r="N39" s="352">
        <v>657</v>
      </c>
    </row>
    <row r="40" spans="1:15" s="387" customFormat="1" ht="37.5">
      <c r="A40" s="349" t="s">
        <v>948</v>
      </c>
      <c r="B40" s="356" t="s">
        <v>949</v>
      </c>
      <c r="C40" s="411">
        <v>572</v>
      </c>
      <c r="D40" s="352">
        <v>25</v>
      </c>
      <c r="E40" s="352">
        <v>67</v>
      </c>
      <c r="F40" s="352">
        <v>483</v>
      </c>
      <c r="G40" s="352">
        <v>0</v>
      </c>
      <c r="H40" s="352">
        <v>0</v>
      </c>
      <c r="I40" s="352">
        <v>572</v>
      </c>
      <c r="J40" s="352">
        <v>572</v>
      </c>
      <c r="K40" s="352">
        <v>572</v>
      </c>
      <c r="L40" s="352">
        <v>572</v>
      </c>
      <c r="M40" s="352">
        <v>505</v>
      </c>
      <c r="N40" s="352">
        <v>572</v>
      </c>
    </row>
    <row r="41" spans="1:15" s="387" customFormat="1" ht="25">
      <c r="A41" s="349" t="s">
        <v>950</v>
      </c>
      <c r="B41" s="356" t="s">
        <v>951</v>
      </c>
      <c r="C41" s="411">
        <v>783</v>
      </c>
      <c r="D41" s="352">
        <v>0</v>
      </c>
      <c r="E41" s="352">
        <v>0</v>
      </c>
      <c r="F41" s="352">
        <v>0</v>
      </c>
      <c r="G41" s="352" t="s">
        <v>11</v>
      </c>
      <c r="H41" s="352">
        <v>774</v>
      </c>
      <c r="I41" s="352">
        <v>0</v>
      </c>
      <c r="J41" s="352">
        <v>783</v>
      </c>
      <c r="K41" s="352">
        <v>774</v>
      </c>
      <c r="L41" s="352">
        <v>0</v>
      </c>
      <c r="M41" s="352">
        <v>0</v>
      </c>
      <c r="N41" s="352">
        <v>783</v>
      </c>
    </row>
    <row r="42" spans="1:15" ht="13">
      <c r="A42" s="26" t="s">
        <v>18</v>
      </c>
      <c r="B42" s="9"/>
      <c r="C42" s="8">
        <f>SUM(C9:C41)</f>
        <v>53427</v>
      </c>
      <c r="D42" s="8">
        <f t="shared" ref="D42:N42" si="0">SUM(D9:D41)</f>
        <v>5025</v>
      </c>
      <c r="E42" s="8">
        <f t="shared" si="0"/>
        <v>8739</v>
      </c>
      <c r="F42" s="8">
        <f t="shared" si="0"/>
        <v>34425</v>
      </c>
      <c r="G42" s="8">
        <f t="shared" si="0"/>
        <v>4723</v>
      </c>
      <c r="H42" s="8">
        <f t="shared" si="0"/>
        <v>5019</v>
      </c>
      <c r="I42" s="8">
        <f t="shared" si="0"/>
        <v>13673</v>
      </c>
      <c r="J42" s="8">
        <f t="shared" si="0"/>
        <v>53427</v>
      </c>
      <c r="K42" s="8">
        <f t="shared" si="0"/>
        <v>46347</v>
      </c>
      <c r="L42" s="8">
        <f t="shared" si="0"/>
        <v>14964</v>
      </c>
      <c r="M42" s="8">
        <f t="shared" si="0"/>
        <v>18744</v>
      </c>
      <c r="N42" s="8">
        <f t="shared" si="0"/>
        <v>53427</v>
      </c>
      <c r="O42" s="387"/>
    </row>
    <row r="45" spans="1:15" s="387" customFormat="1" ht="12.75" customHeight="1">
      <c r="A45" s="480"/>
      <c r="B45" s="480"/>
      <c r="G45" s="502"/>
      <c r="H45" s="747"/>
      <c r="I45" s="502"/>
      <c r="J45" s="982" t="s">
        <v>13</v>
      </c>
      <c r="K45" s="982"/>
      <c r="L45" s="982"/>
      <c r="M45" s="982"/>
      <c r="N45" s="502"/>
    </row>
    <row r="46" spans="1:15" s="387" customFormat="1" ht="12.75" customHeight="1">
      <c r="A46" s="480" t="s">
        <v>12</v>
      </c>
      <c r="C46" s="755"/>
      <c r="D46" s="948" t="s">
        <v>13</v>
      </c>
      <c r="E46" s="948"/>
      <c r="F46" s="353"/>
      <c r="G46" s="502"/>
      <c r="H46" s="481"/>
      <c r="I46" s="502"/>
      <c r="J46" s="982" t="s">
        <v>14</v>
      </c>
      <c r="K46" s="982"/>
      <c r="L46" s="982"/>
      <c r="M46" s="982"/>
      <c r="N46" s="502"/>
    </row>
    <row r="47" spans="1:15" s="387" customFormat="1" ht="12.75" customHeight="1">
      <c r="A47" s="480"/>
      <c r="B47" s="480"/>
      <c r="C47" s="943" t="s">
        <v>898</v>
      </c>
      <c r="D47" s="943"/>
      <c r="E47" s="943"/>
      <c r="F47" s="943"/>
      <c r="G47" s="502"/>
      <c r="H47" s="481"/>
      <c r="I47" s="502"/>
      <c r="J47" s="982" t="s">
        <v>953</v>
      </c>
      <c r="K47" s="982"/>
      <c r="L47" s="982"/>
      <c r="M47" s="982"/>
      <c r="N47" s="502"/>
    </row>
    <row r="48" spans="1:15" s="387" customFormat="1" ht="14">
      <c r="G48" s="502"/>
      <c r="H48" s="483"/>
      <c r="I48" s="502"/>
      <c r="J48" s="482" t="s">
        <v>84</v>
      </c>
      <c r="K48" s="502"/>
      <c r="L48" s="502"/>
      <c r="M48" s="502"/>
      <c r="N48" s="502"/>
    </row>
  </sheetData>
  <mergeCells count="16">
    <mergeCell ref="C47:F47"/>
    <mergeCell ref="J47:M47"/>
    <mergeCell ref="D6:H6"/>
    <mergeCell ref="C6:C7"/>
    <mergeCell ref="A1:K1"/>
    <mergeCell ref="A2:K2"/>
    <mergeCell ref="A4:H4"/>
    <mergeCell ref="A6:A7"/>
    <mergeCell ref="B6:B7"/>
    <mergeCell ref="K6:N6"/>
    <mergeCell ref="L5:N5"/>
    <mergeCell ref="I6:I7"/>
    <mergeCell ref="J6:J7"/>
    <mergeCell ref="J45:M45"/>
    <mergeCell ref="D46:E46"/>
    <mergeCell ref="J46:M46"/>
  </mergeCells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H17"/>
  <sheetViews>
    <sheetView zoomScale="85" zoomScaleNormal="85" zoomScaleSheetLayoutView="120" workbookViewId="0">
      <selection activeCell="N12" sqref="N12"/>
    </sheetView>
  </sheetViews>
  <sheetFormatPr defaultRowHeight="12.5"/>
  <cols>
    <col min="1" max="1" width="8.453125" customWidth="1"/>
    <col min="2" max="2" width="23.54296875" customWidth="1"/>
    <col min="3" max="3" width="16.54296875" customWidth="1"/>
    <col min="4" max="4" width="12.54296875" customWidth="1"/>
    <col min="5" max="5" width="13" customWidth="1"/>
    <col min="6" max="6" width="14.54296875" customWidth="1"/>
    <col min="7" max="7" width="13.54296875" customWidth="1"/>
    <col min="8" max="8" width="15.54296875" customWidth="1"/>
  </cols>
  <sheetData>
    <row r="1" spans="1:8" ht="15.5">
      <c r="A1" s="944" t="s">
        <v>0</v>
      </c>
      <c r="B1" s="944"/>
      <c r="C1" s="944"/>
      <c r="D1" s="944"/>
      <c r="E1" s="944"/>
      <c r="F1" s="944"/>
      <c r="G1" s="944"/>
      <c r="H1" s="228" t="s">
        <v>516</v>
      </c>
    </row>
    <row r="2" spans="1:8" ht="20.5">
      <c r="A2" s="945" t="s">
        <v>743</v>
      </c>
      <c r="B2" s="945"/>
      <c r="C2" s="945"/>
      <c r="D2" s="945"/>
      <c r="E2" s="945"/>
      <c r="F2" s="945"/>
      <c r="G2" s="945"/>
    </row>
    <row r="3" spans="1:8" ht="13.5">
      <c r="A3" s="190"/>
      <c r="B3" s="190"/>
      <c r="C3" s="190"/>
      <c r="D3" s="190"/>
      <c r="E3" s="190"/>
      <c r="F3" s="190"/>
      <c r="G3" s="190"/>
    </row>
    <row r="4" spans="1:8" ht="15.5">
      <c r="A4" s="944" t="s">
        <v>515</v>
      </c>
      <c r="B4" s="944"/>
      <c r="C4" s="944"/>
      <c r="D4" s="944"/>
      <c r="E4" s="944"/>
      <c r="F4" s="944"/>
      <c r="G4" s="944"/>
    </row>
    <row r="5" spans="1:8" ht="13.5">
      <c r="A5" s="191" t="s">
        <v>899</v>
      </c>
      <c r="B5" s="191"/>
      <c r="C5" s="191"/>
      <c r="D5" s="191"/>
      <c r="E5" s="191"/>
      <c r="F5" s="191"/>
      <c r="G5" s="1043" t="s">
        <v>832</v>
      </c>
      <c r="H5" s="1043"/>
    </row>
    <row r="6" spans="1:8" ht="21.75" customHeight="1">
      <c r="A6" s="1045" t="s">
        <v>2</v>
      </c>
      <c r="B6" s="1045" t="s">
        <v>495</v>
      </c>
      <c r="C6" s="856" t="s">
        <v>37</v>
      </c>
      <c r="D6" s="856" t="s">
        <v>500</v>
      </c>
      <c r="E6" s="856"/>
      <c r="F6" s="865" t="s">
        <v>501</v>
      </c>
      <c r="G6" s="865"/>
      <c r="H6" s="1045" t="s">
        <v>223</v>
      </c>
    </row>
    <row r="7" spans="1:8" ht="25.5" customHeight="1">
      <c r="A7" s="1046"/>
      <c r="B7" s="1046"/>
      <c r="C7" s="856"/>
      <c r="D7" s="5" t="s">
        <v>496</v>
      </c>
      <c r="E7" s="5" t="s">
        <v>497</v>
      </c>
      <c r="F7" s="63" t="s">
        <v>498</v>
      </c>
      <c r="G7" s="5" t="s">
        <v>499</v>
      </c>
      <c r="H7" s="1046"/>
    </row>
    <row r="8" spans="1:8" ht="13.5">
      <c r="A8" s="194" t="s">
        <v>257</v>
      </c>
      <c r="B8" s="194" t="s">
        <v>258</v>
      </c>
      <c r="C8" s="194" t="s">
        <v>259</v>
      </c>
      <c r="D8" s="194" t="s">
        <v>260</v>
      </c>
      <c r="E8" s="194" t="s">
        <v>261</v>
      </c>
      <c r="F8" s="194" t="s">
        <v>262</v>
      </c>
      <c r="G8" s="194" t="s">
        <v>263</v>
      </c>
      <c r="H8" s="194">
        <v>8</v>
      </c>
    </row>
    <row r="9" spans="1:8" ht="25" customHeight="1">
      <c r="A9" s="276">
        <v>1</v>
      </c>
      <c r="B9" s="425" t="s">
        <v>1003</v>
      </c>
      <c r="C9" s="1079" t="s">
        <v>1006</v>
      </c>
      <c r="D9" s="425">
        <v>3</v>
      </c>
      <c r="E9" s="425">
        <v>3</v>
      </c>
      <c r="F9" s="425">
        <v>3</v>
      </c>
      <c r="G9" s="425" t="s">
        <v>1004</v>
      </c>
      <c r="H9" s="194"/>
    </row>
    <row r="10" spans="1:8" ht="42" customHeight="1">
      <c r="A10" s="276">
        <v>2</v>
      </c>
      <c r="B10" s="425" t="s">
        <v>1005</v>
      </c>
      <c r="C10" s="1079"/>
      <c r="D10" s="425">
        <v>14</v>
      </c>
      <c r="E10" s="425">
        <v>14</v>
      </c>
      <c r="F10" s="425">
        <v>14</v>
      </c>
      <c r="G10" s="425" t="s">
        <v>1004</v>
      </c>
      <c r="H10" s="194"/>
    </row>
    <row r="11" spans="1:8" ht="13">
      <c r="A11" s="26" t="s">
        <v>18</v>
      </c>
      <c r="B11" s="9"/>
      <c r="C11" s="9"/>
      <c r="D11" s="8">
        <f>SUM(D9:D10)</f>
        <v>17</v>
      </c>
      <c r="E11" s="8">
        <f t="shared" ref="E11:F11" si="0">SUM(E9:E10)</f>
        <v>17</v>
      </c>
      <c r="F11" s="8">
        <f t="shared" si="0"/>
        <v>17</v>
      </c>
      <c r="G11" s="9"/>
      <c r="H11" s="9"/>
    </row>
    <row r="14" spans="1:8" ht="12.75" customHeight="1">
      <c r="A14" s="286"/>
      <c r="B14" s="286"/>
      <c r="F14" s="494" t="s">
        <v>13</v>
      </c>
    </row>
    <row r="15" spans="1:8" ht="12.75" customHeight="1">
      <c r="A15" s="286" t="s">
        <v>12</v>
      </c>
      <c r="B15" s="826" t="s">
        <v>952</v>
      </c>
      <c r="C15" s="826"/>
      <c r="D15" s="405"/>
      <c r="F15" s="495" t="s">
        <v>14</v>
      </c>
      <c r="H15" s="14"/>
    </row>
    <row r="16" spans="1:8" ht="12.75" customHeight="1">
      <c r="A16" s="286"/>
      <c r="B16" s="827" t="s">
        <v>898</v>
      </c>
      <c r="C16" s="827"/>
      <c r="D16" s="496"/>
      <c r="F16" s="495" t="s">
        <v>953</v>
      </c>
      <c r="H16" s="496"/>
    </row>
    <row r="17" spans="6:6" ht="13">
      <c r="F17" s="497" t="s">
        <v>84</v>
      </c>
    </row>
  </sheetData>
  <mergeCells count="13">
    <mergeCell ref="B15:C15"/>
    <mergeCell ref="B16:C16"/>
    <mergeCell ref="A1:G1"/>
    <mergeCell ref="A2:G2"/>
    <mergeCell ref="A4:G4"/>
    <mergeCell ref="A6:A7"/>
    <mergeCell ref="B6:B7"/>
    <mergeCell ref="G5:H5"/>
    <mergeCell ref="C6:C7"/>
    <mergeCell ref="F6:G6"/>
    <mergeCell ref="D6:E6"/>
    <mergeCell ref="H6:H7"/>
    <mergeCell ref="C9:C1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N48"/>
  <sheetViews>
    <sheetView zoomScale="85" zoomScaleNormal="85" zoomScaleSheetLayoutView="84" workbookViewId="0">
      <selection activeCell="K48" sqref="K48"/>
    </sheetView>
  </sheetViews>
  <sheetFormatPr defaultRowHeight="12.5"/>
  <cols>
    <col min="1" max="1" width="6.453125" customWidth="1"/>
    <col min="2" max="5" width="15.453125" customWidth="1"/>
    <col min="6" max="7" width="15.54296875" customWidth="1"/>
    <col min="8" max="8" width="29.54296875" customWidth="1"/>
    <col min="9" max="9" width="15.54296875" customWidth="1"/>
    <col min="10" max="10" width="15.453125" customWidth="1"/>
    <col min="11" max="11" width="20" customWidth="1"/>
    <col min="12" max="12" width="14.453125" customWidth="1"/>
  </cols>
  <sheetData>
    <row r="1" spans="1:12" ht="15.5">
      <c r="A1" s="944" t="s">
        <v>0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228" t="s">
        <v>518</v>
      </c>
    </row>
    <row r="2" spans="1:12" ht="20.5">
      <c r="A2" s="945" t="s">
        <v>743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</row>
    <row r="3" spans="1:12" ht="13.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2" ht="15.5">
      <c r="A4" s="944" t="s">
        <v>517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</row>
    <row r="5" spans="1:12" ht="13.5">
      <c r="A5" s="191" t="s">
        <v>899</v>
      </c>
      <c r="B5" s="191"/>
      <c r="C5" s="191"/>
      <c r="D5" s="191"/>
      <c r="E5" s="191"/>
      <c r="F5" s="191"/>
      <c r="G5" s="191"/>
      <c r="H5" s="191"/>
      <c r="I5" s="191"/>
      <c r="J5" s="1044" t="s">
        <v>832</v>
      </c>
      <c r="K5" s="1044"/>
      <c r="L5" s="1044"/>
    </row>
    <row r="6" spans="1:12" ht="19" customHeight="1">
      <c r="A6" s="1045" t="s">
        <v>2</v>
      </c>
      <c r="B6" s="1045" t="s">
        <v>37</v>
      </c>
      <c r="C6" s="968" t="s">
        <v>460</v>
      </c>
      <c r="D6" s="969"/>
      <c r="E6" s="970"/>
      <c r="F6" s="968" t="s">
        <v>466</v>
      </c>
      <c r="G6" s="969"/>
      <c r="H6" s="969"/>
      <c r="I6" s="970"/>
      <c r="J6" s="1080" t="s">
        <v>468</v>
      </c>
      <c r="K6" s="1080"/>
      <c r="L6" s="1080"/>
    </row>
    <row r="7" spans="1:12" ht="29.25" customHeight="1">
      <c r="A7" s="1046"/>
      <c r="B7" s="1046"/>
      <c r="C7" s="222" t="s">
        <v>213</v>
      </c>
      <c r="D7" s="222" t="s">
        <v>462</v>
      </c>
      <c r="E7" s="222" t="s">
        <v>467</v>
      </c>
      <c r="F7" s="222" t="s">
        <v>213</v>
      </c>
      <c r="G7" s="222" t="s">
        <v>461</v>
      </c>
      <c r="H7" s="222" t="s">
        <v>463</v>
      </c>
      <c r="I7" s="222" t="s">
        <v>467</v>
      </c>
      <c r="J7" s="5" t="s">
        <v>464</v>
      </c>
      <c r="K7" s="5" t="s">
        <v>465</v>
      </c>
      <c r="L7" s="222" t="s">
        <v>467</v>
      </c>
    </row>
    <row r="8" spans="1:12" ht="13.5">
      <c r="A8" s="194" t="s">
        <v>257</v>
      </c>
      <c r="B8" s="194" t="s">
        <v>258</v>
      </c>
      <c r="C8" s="194" t="s">
        <v>259</v>
      </c>
      <c r="D8" s="194" t="s">
        <v>260</v>
      </c>
      <c r="E8" s="194" t="s">
        <v>261</v>
      </c>
      <c r="F8" s="194" t="s">
        <v>262</v>
      </c>
      <c r="G8" s="194" t="s">
        <v>263</v>
      </c>
      <c r="H8" s="194" t="s">
        <v>264</v>
      </c>
      <c r="I8" s="194" t="s">
        <v>283</v>
      </c>
      <c r="J8" s="194" t="s">
        <v>284</v>
      </c>
      <c r="K8" s="194" t="s">
        <v>285</v>
      </c>
      <c r="L8" s="194" t="s">
        <v>313</v>
      </c>
    </row>
    <row r="9" spans="1:12">
      <c r="A9" s="349" t="s">
        <v>257</v>
      </c>
      <c r="B9" s="350" t="s">
        <v>901</v>
      </c>
      <c r="C9" s="415">
        <v>34</v>
      </c>
      <c r="D9" s="415">
        <v>3000</v>
      </c>
      <c r="E9" s="415">
        <v>15000</v>
      </c>
      <c r="F9" s="415">
        <v>54</v>
      </c>
      <c r="G9" s="415">
        <v>3135</v>
      </c>
      <c r="H9" s="415" t="s">
        <v>1007</v>
      </c>
      <c r="I9" s="415">
        <v>26500</v>
      </c>
      <c r="J9" s="415" t="s">
        <v>1008</v>
      </c>
      <c r="K9" s="100">
        <v>0</v>
      </c>
      <c r="L9" s="415" t="s">
        <v>1008</v>
      </c>
    </row>
    <row r="10" spans="1:12">
      <c r="A10" s="349" t="s">
        <v>258</v>
      </c>
      <c r="B10" s="350" t="s">
        <v>902</v>
      </c>
      <c r="C10" s="415">
        <v>0</v>
      </c>
      <c r="D10" s="415">
        <v>0</v>
      </c>
      <c r="E10" s="415">
        <v>0</v>
      </c>
      <c r="F10" s="415">
        <v>0</v>
      </c>
      <c r="G10" s="415">
        <v>0</v>
      </c>
      <c r="H10" s="415">
        <v>0</v>
      </c>
      <c r="I10" s="415">
        <v>0</v>
      </c>
      <c r="J10" s="415">
        <v>0</v>
      </c>
      <c r="K10" s="415">
        <v>0</v>
      </c>
      <c r="L10" s="415">
        <v>0</v>
      </c>
    </row>
    <row r="11" spans="1:12">
      <c r="A11" s="349" t="s">
        <v>259</v>
      </c>
      <c r="B11" s="350" t="s">
        <v>903</v>
      </c>
      <c r="C11" s="415" t="s">
        <v>1008</v>
      </c>
      <c r="D11" s="415" t="s">
        <v>1008</v>
      </c>
      <c r="E11" s="415" t="s">
        <v>1008</v>
      </c>
      <c r="F11" s="415" t="s">
        <v>1008</v>
      </c>
      <c r="G11" s="415" t="s">
        <v>1008</v>
      </c>
      <c r="H11" s="415">
        <v>0</v>
      </c>
      <c r="I11" s="415" t="s">
        <v>1008</v>
      </c>
      <c r="J11" s="415" t="s">
        <v>1008</v>
      </c>
      <c r="K11" s="415" t="s">
        <v>1008</v>
      </c>
      <c r="L11" s="415" t="s">
        <v>1008</v>
      </c>
    </row>
    <row r="12" spans="1:12">
      <c r="A12" s="349" t="s">
        <v>260</v>
      </c>
      <c r="B12" s="350" t="s">
        <v>904</v>
      </c>
      <c r="C12" s="415">
        <v>12</v>
      </c>
      <c r="D12" s="415">
        <v>992</v>
      </c>
      <c r="E12" s="415">
        <v>20000</v>
      </c>
      <c r="F12" s="415">
        <v>35</v>
      </c>
      <c r="G12" s="415">
        <v>3246</v>
      </c>
      <c r="H12" s="711">
        <v>0</v>
      </c>
      <c r="I12" s="415">
        <v>49000</v>
      </c>
      <c r="J12" s="100">
        <v>0</v>
      </c>
      <c r="K12" s="100">
        <v>0</v>
      </c>
      <c r="L12" s="100">
        <v>0</v>
      </c>
    </row>
    <row r="13" spans="1:12">
      <c r="A13" s="349" t="s">
        <v>261</v>
      </c>
      <c r="B13" s="350" t="s">
        <v>905</v>
      </c>
      <c r="C13" s="415">
        <v>0</v>
      </c>
      <c r="D13" s="415">
        <v>0</v>
      </c>
      <c r="E13" s="415">
        <v>0</v>
      </c>
      <c r="F13" s="415">
        <v>0</v>
      </c>
      <c r="G13" s="415">
        <v>0</v>
      </c>
      <c r="H13" s="415">
        <v>0</v>
      </c>
      <c r="I13" s="415">
        <v>0</v>
      </c>
      <c r="J13" s="415">
        <v>0</v>
      </c>
      <c r="K13" s="415">
        <v>0</v>
      </c>
      <c r="L13" s="415">
        <v>0</v>
      </c>
    </row>
    <row r="14" spans="1:12">
      <c r="A14" s="349" t="s">
        <v>262</v>
      </c>
      <c r="B14" s="350" t="s">
        <v>906</v>
      </c>
      <c r="C14" s="415">
        <v>0</v>
      </c>
      <c r="D14" s="415">
        <v>0</v>
      </c>
      <c r="E14" s="415">
        <v>0</v>
      </c>
      <c r="F14" s="415">
        <v>0</v>
      </c>
      <c r="G14" s="415">
        <v>0</v>
      </c>
      <c r="H14" s="415">
        <v>0</v>
      </c>
      <c r="I14" s="415">
        <v>0</v>
      </c>
      <c r="J14" s="415">
        <v>0</v>
      </c>
      <c r="K14" s="415">
        <v>0</v>
      </c>
      <c r="L14" s="415">
        <v>0</v>
      </c>
    </row>
    <row r="15" spans="1:12" ht="50">
      <c r="A15" s="349" t="s">
        <v>263</v>
      </c>
      <c r="B15" s="350" t="s">
        <v>907</v>
      </c>
      <c r="C15" s="415">
        <v>1</v>
      </c>
      <c r="D15" s="415" t="s">
        <v>1009</v>
      </c>
      <c r="E15" s="415">
        <v>2000</v>
      </c>
      <c r="F15" s="415">
        <v>14</v>
      </c>
      <c r="G15" s="415">
        <v>437</v>
      </c>
      <c r="H15" s="711" t="s">
        <v>1010</v>
      </c>
      <c r="I15" s="415">
        <v>13240</v>
      </c>
      <c r="J15" s="415" t="s">
        <v>1008</v>
      </c>
      <c r="K15" s="415" t="s">
        <v>1008</v>
      </c>
      <c r="L15" s="415" t="s">
        <v>1008</v>
      </c>
    </row>
    <row r="16" spans="1:12">
      <c r="A16" s="349" t="s">
        <v>264</v>
      </c>
      <c r="B16" s="350" t="s">
        <v>908</v>
      </c>
      <c r="C16" s="415" t="s">
        <v>1008</v>
      </c>
      <c r="D16" s="415" t="s">
        <v>1008</v>
      </c>
      <c r="E16" s="415" t="s">
        <v>1008</v>
      </c>
      <c r="F16" s="415" t="s">
        <v>1008</v>
      </c>
      <c r="G16" s="415" t="s">
        <v>1008</v>
      </c>
      <c r="H16" s="415">
        <v>0</v>
      </c>
      <c r="I16" s="415" t="s">
        <v>1008</v>
      </c>
      <c r="J16" s="415" t="s">
        <v>1008</v>
      </c>
      <c r="K16" s="415" t="s">
        <v>1008</v>
      </c>
      <c r="L16" s="415" t="s">
        <v>1008</v>
      </c>
    </row>
    <row r="17" spans="1:12">
      <c r="A17" s="349" t="s">
        <v>283</v>
      </c>
      <c r="B17" s="350" t="s">
        <v>909</v>
      </c>
      <c r="C17" s="415">
        <v>0</v>
      </c>
      <c r="D17" s="100">
        <v>0</v>
      </c>
      <c r="E17" s="100">
        <v>0</v>
      </c>
      <c r="F17" s="100">
        <v>2</v>
      </c>
      <c r="G17" s="100">
        <v>142</v>
      </c>
      <c r="H17" s="711" t="s">
        <v>1011</v>
      </c>
      <c r="I17" s="100"/>
      <c r="J17" s="100"/>
      <c r="K17" s="100"/>
      <c r="L17" s="100"/>
    </row>
    <row r="18" spans="1:12">
      <c r="A18" s="349" t="s">
        <v>284</v>
      </c>
      <c r="B18" s="350" t="s">
        <v>910</v>
      </c>
      <c r="C18" s="415">
        <v>0</v>
      </c>
      <c r="D18" s="415">
        <v>0</v>
      </c>
      <c r="E18" s="415">
        <v>0</v>
      </c>
      <c r="F18" s="415">
        <v>0</v>
      </c>
      <c r="G18" s="415">
        <v>0</v>
      </c>
      <c r="H18" s="415">
        <v>0</v>
      </c>
      <c r="I18" s="415">
        <v>0</v>
      </c>
      <c r="J18" s="415">
        <v>0</v>
      </c>
      <c r="K18" s="415">
        <v>0</v>
      </c>
      <c r="L18" s="415">
        <v>0</v>
      </c>
    </row>
    <row r="19" spans="1:12">
      <c r="A19" s="349" t="s">
        <v>285</v>
      </c>
      <c r="B19" s="350" t="s">
        <v>911</v>
      </c>
      <c r="C19" s="415">
        <v>0</v>
      </c>
      <c r="D19" s="415">
        <v>0</v>
      </c>
      <c r="E19" s="415">
        <v>0</v>
      </c>
      <c r="F19" s="415">
        <v>0</v>
      </c>
      <c r="G19" s="415">
        <v>0</v>
      </c>
      <c r="H19" s="415">
        <v>0</v>
      </c>
      <c r="I19" s="415">
        <v>0</v>
      </c>
      <c r="J19" s="415">
        <v>0</v>
      </c>
      <c r="K19" s="415">
        <v>0</v>
      </c>
      <c r="L19" s="415">
        <v>0</v>
      </c>
    </row>
    <row r="20" spans="1:12">
      <c r="A20" s="349" t="s">
        <v>313</v>
      </c>
      <c r="B20" s="350" t="s">
        <v>912</v>
      </c>
      <c r="C20" s="415">
        <v>0</v>
      </c>
      <c r="D20" s="415">
        <v>7</v>
      </c>
      <c r="E20" s="415">
        <v>9500</v>
      </c>
      <c r="F20" s="415">
        <v>1</v>
      </c>
      <c r="G20" s="415">
        <v>155</v>
      </c>
      <c r="H20" s="415">
        <v>0</v>
      </c>
      <c r="I20" s="415">
        <v>8500</v>
      </c>
      <c r="J20" s="415">
        <v>0</v>
      </c>
      <c r="K20" s="415">
        <v>0</v>
      </c>
      <c r="L20" s="100">
        <v>0</v>
      </c>
    </row>
    <row r="21" spans="1:12">
      <c r="A21" s="349" t="s">
        <v>314</v>
      </c>
      <c r="B21" s="350" t="s">
        <v>913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711">
        <v>0</v>
      </c>
      <c r="I21" s="100">
        <v>0</v>
      </c>
      <c r="J21" s="100">
        <v>0</v>
      </c>
      <c r="K21" s="100">
        <v>0</v>
      </c>
      <c r="L21" s="100">
        <v>0</v>
      </c>
    </row>
    <row r="22" spans="1:12">
      <c r="A22" s="349" t="s">
        <v>315</v>
      </c>
      <c r="B22" s="350" t="s">
        <v>914</v>
      </c>
      <c r="C22" s="415">
        <v>0</v>
      </c>
      <c r="D22" s="415">
        <v>0</v>
      </c>
      <c r="E22" s="415">
        <v>0</v>
      </c>
      <c r="F22" s="415">
        <v>114</v>
      </c>
      <c r="G22" s="415">
        <v>2150</v>
      </c>
      <c r="H22" s="711">
        <v>0</v>
      </c>
      <c r="I22" s="415">
        <v>29000</v>
      </c>
      <c r="J22" s="415">
        <v>0</v>
      </c>
      <c r="K22" s="415">
        <v>0</v>
      </c>
      <c r="L22" s="415">
        <v>0</v>
      </c>
    </row>
    <row r="23" spans="1:12">
      <c r="A23" s="349" t="s">
        <v>316</v>
      </c>
      <c r="B23" s="350" t="s">
        <v>915</v>
      </c>
      <c r="C23" s="415">
        <v>0</v>
      </c>
      <c r="D23" s="415">
        <v>0</v>
      </c>
      <c r="E23" s="415">
        <v>0</v>
      </c>
      <c r="F23" s="415">
        <v>0</v>
      </c>
      <c r="G23" s="415">
        <v>0</v>
      </c>
      <c r="H23" s="415">
        <v>0</v>
      </c>
      <c r="I23" s="415">
        <v>0</v>
      </c>
      <c r="J23" s="415">
        <v>0</v>
      </c>
      <c r="K23" s="415">
        <v>107</v>
      </c>
      <c r="L23" s="415" t="s">
        <v>1012</v>
      </c>
    </row>
    <row r="24" spans="1:12">
      <c r="A24" s="349" t="s">
        <v>916</v>
      </c>
      <c r="B24" s="350" t="s">
        <v>917</v>
      </c>
      <c r="C24" s="415">
        <v>1</v>
      </c>
      <c r="D24" s="415">
        <v>0</v>
      </c>
      <c r="E24" s="415">
        <v>0</v>
      </c>
      <c r="F24" s="415">
        <v>2</v>
      </c>
      <c r="G24" s="415">
        <v>465</v>
      </c>
      <c r="H24" s="415">
        <v>0</v>
      </c>
      <c r="I24" s="415">
        <v>7520</v>
      </c>
      <c r="J24" s="100">
        <v>0</v>
      </c>
      <c r="K24" s="100">
        <v>0</v>
      </c>
      <c r="L24" s="100">
        <v>0</v>
      </c>
    </row>
    <row r="25" spans="1:12">
      <c r="A25" s="349" t="s">
        <v>918</v>
      </c>
      <c r="B25" s="350" t="s">
        <v>919</v>
      </c>
      <c r="C25" s="415">
        <v>0</v>
      </c>
      <c r="D25" s="415">
        <v>0</v>
      </c>
      <c r="E25" s="415">
        <v>0</v>
      </c>
      <c r="F25" s="415">
        <v>0</v>
      </c>
      <c r="G25" s="415">
        <v>0</v>
      </c>
      <c r="H25" s="415">
        <v>0</v>
      </c>
      <c r="I25" s="415">
        <v>0</v>
      </c>
      <c r="J25" s="415">
        <v>0</v>
      </c>
      <c r="K25" s="415">
        <v>0</v>
      </c>
      <c r="L25" s="415">
        <v>0</v>
      </c>
    </row>
    <row r="26" spans="1:12">
      <c r="A26" s="349" t="s">
        <v>920</v>
      </c>
      <c r="B26" s="350" t="s">
        <v>921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711">
        <v>0</v>
      </c>
      <c r="I26" s="100">
        <v>0</v>
      </c>
      <c r="J26" s="100">
        <v>0</v>
      </c>
      <c r="K26" s="100">
        <v>0</v>
      </c>
      <c r="L26" s="100">
        <v>0</v>
      </c>
    </row>
    <row r="27" spans="1:12">
      <c r="A27" s="349" t="s">
        <v>922</v>
      </c>
      <c r="B27" s="350" t="s">
        <v>923</v>
      </c>
      <c r="C27" s="415">
        <v>2160</v>
      </c>
      <c r="D27" s="415" t="s">
        <v>1008</v>
      </c>
      <c r="E27" s="415" t="s">
        <v>1008</v>
      </c>
      <c r="F27" s="415">
        <v>2160</v>
      </c>
      <c r="G27" s="415">
        <v>7895</v>
      </c>
      <c r="H27" s="415" t="s">
        <v>1013</v>
      </c>
      <c r="I27" s="415">
        <v>0</v>
      </c>
      <c r="J27" s="415">
        <v>0</v>
      </c>
      <c r="K27" s="415">
        <v>0</v>
      </c>
      <c r="L27" s="415">
        <v>0</v>
      </c>
    </row>
    <row r="28" spans="1:12" ht="25">
      <c r="A28" s="349" t="s">
        <v>924</v>
      </c>
      <c r="B28" s="350" t="s">
        <v>925</v>
      </c>
      <c r="C28" s="415">
        <v>1566</v>
      </c>
      <c r="D28" s="415">
        <v>1</v>
      </c>
      <c r="E28" s="415">
        <v>3122000</v>
      </c>
      <c r="F28" s="415">
        <v>30</v>
      </c>
      <c r="G28" s="415">
        <v>295</v>
      </c>
      <c r="H28" s="415" t="s">
        <v>1014</v>
      </c>
      <c r="I28" s="415">
        <v>4568</v>
      </c>
      <c r="J28" s="100" t="s">
        <v>1015</v>
      </c>
      <c r="K28" s="100">
        <v>0</v>
      </c>
      <c r="L28" s="100" t="s">
        <v>1016</v>
      </c>
    </row>
    <row r="29" spans="1:12">
      <c r="A29" s="349" t="s">
        <v>926</v>
      </c>
      <c r="B29" s="350" t="s">
        <v>927</v>
      </c>
      <c r="C29" s="100">
        <v>0</v>
      </c>
      <c r="D29" s="100">
        <v>0</v>
      </c>
      <c r="E29" s="100">
        <v>0</v>
      </c>
      <c r="F29" s="415">
        <v>185</v>
      </c>
      <c r="G29" s="415">
        <v>11732</v>
      </c>
      <c r="H29" s="711" t="s">
        <v>1017</v>
      </c>
      <c r="I29" s="415">
        <v>23545</v>
      </c>
      <c r="J29" s="100">
        <v>0</v>
      </c>
      <c r="K29" s="100">
        <v>0</v>
      </c>
      <c r="L29" s="100">
        <v>0</v>
      </c>
    </row>
    <row r="30" spans="1:12" ht="25">
      <c r="A30" s="349" t="s">
        <v>928</v>
      </c>
      <c r="B30" s="350" t="s">
        <v>929</v>
      </c>
      <c r="C30" s="415">
        <v>0</v>
      </c>
      <c r="D30" s="415">
        <v>0</v>
      </c>
      <c r="E30" s="415">
        <v>0</v>
      </c>
      <c r="F30" s="415">
        <v>125</v>
      </c>
      <c r="G30" s="415">
        <v>7277</v>
      </c>
      <c r="H30" s="711" t="s">
        <v>1018</v>
      </c>
      <c r="I30" s="415">
        <v>43662</v>
      </c>
      <c r="J30" s="415">
        <v>0</v>
      </c>
      <c r="K30" s="415">
        <v>0</v>
      </c>
      <c r="L30" s="415">
        <v>0</v>
      </c>
    </row>
    <row r="31" spans="1:12">
      <c r="A31" s="349" t="s">
        <v>930</v>
      </c>
      <c r="B31" s="350" t="s">
        <v>931</v>
      </c>
      <c r="C31" s="415">
        <v>0</v>
      </c>
      <c r="D31" s="415">
        <v>0</v>
      </c>
      <c r="E31" s="415">
        <v>0</v>
      </c>
      <c r="F31" s="415">
        <v>0</v>
      </c>
      <c r="G31" s="415">
        <v>0</v>
      </c>
      <c r="H31" s="415">
        <v>0</v>
      </c>
      <c r="I31" s="415">
        <v>0</v>
      </c>
      <c r="J31" s="415">
        <v>0</v>
      </c>
      <c r="K31" s="415">
        <v>0</v>
      </c>
      <c r="L31" s="415">
        <v>0</v>
      </c>
    </row>
    <row r="32" spans="1:12">
      <c r="A32" s="349" t="s">
        <v>932</v>
      </c>
      <c r="B32" s="350" t="s">
        <v>933</v>
      </c>
      <c r="C32" s="415">
        <v>15</v>
      </c>
      <c r="D32" s="415">
        <v>15</v>
      </c>
      <c r="E32" s="415">
        <v>110000</v>
      </c>
      <c r="F32" s="100">
        <v>15</v>
      </c>
      <c r="G32" s="100">
        <v>562</v>
      </c>
      <c r="H32" s="711" t="s">
        <v>1019</v>
      </c>
      <c r="I32" s="100">
        <v>60100</v>
      </c>
      <c r="J32" s="100">
        <v>0</v>
      </c>
      <c r="K32" s="100">
        <v>0</v>
      </c>
      <c r="L32" s="100">
        <v>0</v>
      </c>
    </row>
    <row r="33" spans="1:14">
      <c r="A33" s="349" t="s">
        <v>934</v>
      </c>
      <c r="B33" s="350" t="s">
        <v>935</v>
      </c>
      <c r="C33" s="415">
        <v>0</v>
      </c>
      <c r="D33" s="415">
        <v>0</v>
      </c>
      <c r="E33" s="415">
        <v>0</v>
      </c>
      <c r="F33" s="415">
        <v>0</v>
      </c>
      <c r="G33" s="415">
        <v>0</v>
      </c>
      <c r="H33" s="415">
        <v>0</v>
      </c>
      <c r="I33" s="415">
        <v>0</v>
      </c>
      <c r="J33" s="415">
        <v>0</v>
      </c>
      <c r="K33" s="415">
        <v>0</v>
      </c>
      <c r="L33" s="415">
        <v>0</v>
      </c>
    </row>
    <row r="34" spans="1:14">
      <c r="A34" s="349" t="s">
        <v>936</v>
      </c>
      <c r="B34" s="350" t="s">
        <v>937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711">
        <v>0</v>
      </c>
      <c r="I34" s="100">
        <v>0</v>
      </c>
      <c r="J34" s="100">
        <v>0</v>
      </c>
      <c r="K34" s="100">
        <v>0</v>
      </c>
      <c r="L34" s="100">
        <v>0</v>
      </c>
    </row>
    <row r="35" spans="1:14">
      <c r="A35" s="349" t="s">
        <v>938</v>
      </c>
      <c r="B35" s="350" t="s">
        <v>939</v>
      </c>
      <c r="C35" s="415">
        <v>0</v>
      </c>
      <c r="D35" s="415">
        <v>0</v>
      </c>
      <c r="E35" s="415">
        <v>0</v>
      </c>
      <c r="F35" s="415">
        <v>0</v>
      </c>
      <c r="G35" s="415">
        <v>0</v>
      </c>
      <c r="H35" s="415">
        <v>0</v>
      </c>
      <c r="I35" s="415">
        <v>0</v>
      </c>
      <c r="J35" s="415">
        <v>0</v>
      </c>
      <c r="K35" s="415">
        <v>0</v>
      </c>
      <c r="L35" s="415">
        <v>0</v>
      </c>
    </row>
    <row r="36" spans="1:14">
      <c r="A36" s="349" t="s">
        <v>940</v>
      </c>
      <c r="B36" s="356" t="s">
        <v>941</v>
      </c>
      <c r="C36" s="659">
        <v>0</v>
      </c>
      <c r="D36" s="659">
        <v>0</v>
      </c>
      <c r="E36" s="659">
        <v>0</v>
      </c>
      <c r="F36" s="659">
        <v>0</v>
      </c>
      <c r="G36" s="659">
        <v>0</v>
      </c>
      <c r="H36" s="711">
        <v>0</v>
      </c>
      <c r="I36" s="659">
        <v>0</v>
      </c>
      <c r="J36" s="659">
        <v>0</v>
      </c>
      <c r="K36" s="659">
        <v>0</v>
      </c>
      <c r="L36" s="659">
        <v>0</v>
      </c>
      <c r="N36" t="s">
        <v>11</v>
      </c>
    </row>
    <row r="37" spans="1:14">
      <c r="A37" s="349" t="s">
        <v>942</v>
      </c>
      <c r="B37" s="356" t="s">
        <v>943</v>
      </c>
      <c r="C37" s="659">
        <v>11</v>
      </c>
      <c r="D37" s="659">
        <v>11</v>
      </c>
      <c r="E37" s="659">
        <v>83200</v>
      </c>
      <c r="F37" s="659">
        <v>11</v>
      </c>
      <c r="G37" s="659">
        <v>433</v>
      </c>
      <c r="H37" s="711" t="s">
        <v>1019</v>
      </c>
      <c r="I37" s="659">
        <v>51000</v>
      </c>
      <c r="J37" s="659">
        <v>0</v>
      </c>
      <c r="K37" s="659">
        <v>0</v>
      </c>
      <c r="L37" s="659">
        <v>0</v>
      </c>
    </row>
    <row r="38" spans="1:14">
      <c r="A38" s="349" t="s">
        <v>944</v>
      </c>
      <c r="B38" s="356" t="s">
        <v>945</v>
      </c>
      <c r="C38" s="659">
        <v>0</v>
      </c>
      <c r="D38" s="659">
        <v>0</v>
      </c>
      <c r="E38" s="659">
        <v>0</v>
      </c>
      <c r="F38" s="659">
        <v>0</v>
      </c>
      <c r="G38" s="659">
        <v>0</v>
      </c>
      <c r="H38" s="711">
        <v>0</v>
      </c>
      <c r="I38" s="659">
        <v>0</v>
      </c>
      <c r="J38" s="659">
        <v>0</v>
      </c>
      <c r="K38" s="659">
        <v>0</v>
      </c>
      <c r="L38" s="659">
        <v>0</v>
      </c>
    </row>
    <row r="39" spans="1:14" ht="25">
      <c r="A39" s="349" t="s">
        <v>946</v>
      </c>
      <c r="B39" s="356" t="s">
        <v>947</v>
      </c>
      <c r="C39" s="659">
        <v>0</v>
      </c>
      <c r="D39" s="659">
        <v>0</v>
      </c>
      <c r="E39" s="659">
        <v>0</v>
      </c>
      <c r="F39" s="659">
        <v>41</v>
      </c>
      <c r="G39" s="659">
        <v>525</v>
      </c>
      <c r="H39" s="711" t="s">
        <v>1020</v>
      </c>
      <c r="I39" s="659">
        <v>42000</v>
      </c>
      <c r="J39" s="659">
        <v>0</v>
      </c>
      <c r="K39" s="659">
        <v>0</v>
      </c>
      <c r="L39" s="659">
        <v>0</v>
      </c>
    </row>
    <row r="40" spans="1:14" ht="25">
      <c r="A40" s="349" t="s">
        <v>948</v>
      </c>
      <c r="B40" s="356" t="s">
        <v>949</v>
      </c>
      <c r="C40" s="659">
        <v>0</v>
      </c>
      <c r="D40" s="659">
        <v>0</v>
      </c>
      <c r="E40" s="659">
        <v>0</v>
      </c>
      <c r="F40" s="659">
        <v>0</v>
      </c>
      <c r="G40" s="659">
        <v>0</v>
      </c>
      <c r="H40" s="711">
        <v>0</v>
      </c>
      <c r="I40" s="659">
        <v>0</v>
      </c>
      <c r="J40" s="659">
        <v>0</v>
      </c>
      <c r="K40" s="659">
        <v>0</v>
      </c>
      <c r="L40" s="659">
        <v>0</v>
      </c>
    </row>
    <row r="41" spans="1:14" ht="25">
      <c r="A41" s="349" t="s">
        <v>950</v>
      </c>
      <c r="B41" s="356" t="s">
        <v>951</v>
      </c>
      <c r="C41" s="659">
        <v>0</v>
      </c>
      <c r="D41" s="659">
        <v>0</v>
      </c>
      <c r="E41" s="659">
        <v>0</v>
      </c>
      <c r="F41" s="659">
        <v>0</v>
      </c>
      <c r="G41" s="659">
        <v>0</v>
      </c>
      <c r="H41" s="711">
        <v>0</v>
      </c>
      <c r="I41" s="659">
        <v>0</v>
      </c>
      <c r="J41" s="659">
        <v>0</v>
      </c>
      <c r="K41" s="659">
        <v>0</v>
      </c>
      <c r="L41" s="659">
        <v>0</v>
      </c>
    </row>
    <row r="42" spans="1:14" ht="13">
      <c r="A42" s="3" t="s">
        <v>18</v>
      </c>
      <c r="B42" s="9"/>
      <c r="C42" s="693">
        <v>3800</v>
      </c>
      <c r="D42" s="693">
        <v>4026</v>
      </c>
      <c r="E42" s="693">
        <v>3361700</v>
      </c>
      <c r="F42" s="693">
        <v>2789</v>
      </c>
      <c r="G42" s="693">
        <v>38449</v>
      </c>
      <c r="H42" s="650">
        <v>0</v>
      </c>
      <c r="I42" s="693">
        <v>358635</v>
      </c>
      <c r="J42" s="693">
        <v>0</v>
      </c>
      <c r="K42" s="693">
        <v>107</v>
      </c>
      <c r="L42" s="693">
        <v>0</v>
      </c>
    </row>
    <row r="45" spans="1:14" s="387" customFormat="1" ht="12.75" customHeight="1">
      <c r="A45" s="286"/>
      <c r="B45" s="286"/>
      <c r="C45"/>
      <c r="D45"/>
      <c r="E45"/>
      <c r="F45"/>
      <c r="G45"/>
      <c r="H45" s="494"/>
      <c r="I45" s="484" t="s">
        <v>13</v>
      </c>
      <c r="J45"/>
      <c r="K45"/>
      <c r="L45"/>
    </row>
    <row r="46" spans="1:14" s="387" customFormat="1" ht="12.75" customHeight="1">
      <c r="A46" s="286" t="s">
        <v>12</v>
      </c>
      <c r="B46"/>
      <c r="C46" s="399"/>
      <c r="D46" s="826" t="s">
        <v>13</v>
      </c>
      <c r="E46" s="826"/>
      <c r="F46" s="14"/>
      <c r="G46"/>
      <c r="H46" s="485"/>
      <c r="I46" s="485" t="s">
        <v>14</v>
      </c>
      <c r="J46"/>
      <c r="K46"/>
      <c r="L46"/>
    </row>
    <row r="47" spans="1:14" s="387" customFormat="1" ht="12.75" customHeight="1">
      <c r="A47" s="286"/>
      <c r="B47" s="286"/>
      <c r="C47" s="827" t="s">
        <v>898</v>
      </c>
      <c r="D47" s="827"/>
      <c r="E47" s="827"/>
      <c r="F47" s="827"/>
      <c r="G47"/>
      <c r="H47" s="485"/>
      <c r="I47" s="485" t="s">
        <v>953</v>
      </c>
      <c r="J47"/>
      <c r="K47"/>
      <c r="L47"/>
    </row>
    <row r="48" spans="1:14" s="387" customFormat="1" ht="13">
      <c r="A48"/>
      <c r="B48"/>
      <c r="C48"/>
      <c r="D48"/>
      <c r="E48"/>
      <c r="F48"/>
      <c r="G48"/>
      <c r="H48" s="406"/>
      <c r="I48" s="287" t="s">
        <v>84</v>
      </c>
      <c r="J48"/>
      <c r="K48"/>
      <c r="L48"/>
    </row>
  </sheetData>
  <mergeCells count="11">
    <mergeCell ref="D46:E46"/>
    <mergeCell ref="C47:F47"/>
    <mergeCell ref="A1:K1"/>
    <mergeCell ref="C6:E6"/>
    <mergeCell ref="F6:I6"/>
    <mergeCell ref="J6:L6"/>
    <mergeCell ref="A6:A7"/>
    <mergeCell ref="B6:B7"/>
    <mergeCell ref="A2:K2"/>
    <mergeCell ref="A4:K4"/>
    <mergeCell ref="J5:L5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M49"/>
  <sheetViews>
    <sheetView zoomScale="85" zoomScaleNormal="85" zoomScaleSheetLayoutView="80" workbookViewId="0">
      <selection activeCell="K35" sqref="K35"/>
    </sheetView>
  </sheetViews>
  <sheetFormatPr defaultRowHeight="12.5"/>
  <cols>
    <col min="1" max="1" width="7.54296875" customWidth="1"/>
    <col min="2" max="2" width="14" customWidth="1"/>
    <col min="3" max="4" width="12.54296875" customWidth="1"/>
    <col min="5" max="5" width="12.81640625" customWidth="1"/>
    <col min="6" max="6" width="13.453125" customWidth="1"/>
    <col min="7" max="7" width="13.54296875" customWidth="1"/>
    <col min="8" max="8" width="12.453125" customWidth="1"/>
    <col min="9" max="9" width="15.54296875" customWidth="1"/>
    <col min="10" max="10" width="12.453125" customWidth="1"/>
    <col min="11" max="11" width="14.453125" customWidth="1"/>
  </cols>
  <sheetData>
    <row r="1" spans="1:11" ht="15.5">
      <c r="A1" s="944" t="s">
        <v>0</v>
      </c>
      <c r="B1" s="944"/>
      <c r="C1" s="944"/>
      <c r="D1" s="944"/>
      <c r="E1" s="944"/>
      <c r="F1" s="944"/>
      <c r="G1" s="944"/>
      <c r="H1" s="944"/>
      <c r="I1" s="283"/>
      <c r="J1" s="283"/>
      <c r="K1" s="228" t="s">
        <v>520</v>
      </c>
    </row>
    <row r="2" spans="1:11" ht="20.5">
      <c r="A2" s="945" t="s">
        <v>743</v>
      </c>
      <c r="B2" s="945"/>
      <c r="C2" s="945"/>
      <c r="D2" s="945"/>
      <c r="E2" s="945"/>
      <c r="F2" s="945"/>
      <c r="G2" s="945"/>
      <c r="H2" s="945"/>
      <c r="I2" s="189"/>
      <c r="J2" s="189"/>
    </row>
    <row r="3" spans="1:11" ht="13.5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1" ht="15.5">
      <c r="A4" s="944" t="s">
        <v>519</v>
      </c>
      <c r="B4" s="944"/>
      <c r="C4" s="944"/>
      <c r="D4" s="944"/>
      <c r="E4" s="944"/>
      <c r="F4" s="944"/>
      <c r="G4" s="944"/>
      <c r="H4" s="944"/>
      <c r="I4" s="283"/>
      <c r="J4" s="283"/>
    </row>
    <row r="5" spans="1:11" ht="13.5">
      <c r="A5" s="191" t="s">
        <v>899</v>
      </c>
      <c r="B5" s="191"/>
      <c r="C5" s="191"/>
      <c r="D5" s="191"/>
      <c r="E5" s="191"/>
      <c r="F5" s="191"/>
      <c r="G5" s="1044" t="s">
        <v>832</v>
      </c>
      <c r="H5" s="1044"/>
      <c r="I5" s="1044"/>
      <c r="J5" s="1044"/>
      <c r="K5" s="1044"/>
    </row>
    <row r="6" spans="1:11" ht="21.75" customHeight="1">
      <c r="A6" s="1045" t="s">
        <v>2</v>
      </c>
      <c r="B6" s="1045" t="s">
        <v>37</v>
      </c>
      <c r="C6" s="837" t="s">
        <v>478</v>
      </c>
      <c r="D6" s="865"/>
      <c r="E6" s="838"/>
      <c r="F6" s="837" t="s">
        <v>481</v>
      </c>
      <c r="G6" s="865"/>
      <c r="H6" s="838"/>
      <c r="I6" s="955" t="s">
        <v>646</v>
      </c>
      <c r="J6" s="955" t="s">
        <v>645</v>
      </c>
      <c r="K6" s="955" t="s">
        <v>78</v>
      </c>
    </row>
    <row r="7" spans="1:11" ht="29.25" customHeight="1">
      <c r="A7" s="1046"/>
      <c r="B7" s="1046"/>
      <c r="C7" s="5" t="s">
        <v>477</v>
      </c>
      <c r="D7" s="5" t="s">
        <v>479</v>
      </c>
      <c r="E7" s="5" t="s">
        <v>480</v>
      </c>
      <c r="F7" s="5" t="s">
        <v>477</v>
      </c>
      <c r="G7" s="5" t="s">
        <v>479</v>
      </c>
      <c r="H7" s="5" t="s">
        <v>480</v>
      </c>
      <c r="I7" s="956"/>
      <c r="J7" s="956"/>
      <c r="K7" s="956"/>
    </row>
    <row r="8" spans="1:11" ht="13.5">
      <c r="A8" s="277">
        <v>1</v>
      </c>
      <c r="B8" s="277">
        <v>2</v>
      </c>
      <c r="C8" s="277">
        <v>3</v>
      </c>
      <c r="D8" s="277">
        <v>4</v>
      </c>
      <c r="E8" s="277">
        <v>5</v>
      </c>
      <c r="F8" s="277">
        <v>6</v>
      </c>
      <c r="G8" s="277">
        <v>7</v>
      </c>
      <c r="H8" s="277">
        <v>8</v>
      </c>
      <c r="I8" s="277">
        <v>9</v>
      </c>
      <c r="J8" s="277">
        <v>10</v>
      </c>
      <c r="K8" s="277">
        <v>11</v>
      </c>
    </row>
    <row r="9" spans="1:11" ht="13.5">
      <c r="A9" s="349" t="s">
        <v>257</v>
      </c>
      <c r="B9" s="350" t="s">
        <v>901</v>
      </c>
      <c r="C9" s="277" t="s">
        <v>7</v>
      </c>
      <c r="D9" s="277" t="s">
        <v>7</v>
      </c>
      <c r="E9" s="277" t="s">
        <v>7</v>
      </c>
      <c r="F9" s="277" t="s">
        <v>7</v>
      </c>
      <c r="G9" s="277" t="s">
        <v>7</v>
      </c>
      <c r="H9" s="277" t="s">
        <v>7</v>
      </c>
      <c r="I9" s="277" t="s">
        <v>7</v>
      </c>
      <c r="J9" s="277" t="s">
        <v>7</v>
      </c>
      <c r="K9" s="277" t="s">
        <v>7</v>
      </c>
    </row>
    <row r="10" spans="1:11" ht="13.5">
      <c r="A10" s="349" t="s">
        <v>258</v>
      </c>
      <c r="B10" s="350" t="s">
        <v>902</v>
      </c>
      <c r="C10" s="277" t="s">
        <v>7</v>
      </c>
      <c r="D10" s="277" t="s">
        <v>7</v>
      </c>
      <c r="E10" s="277" t="s">
        <v>7</v>
      </c>
      <c r="F10" s="277" t="s">
        <v>7</v>
      </c>
      <c r="G10" s="277" t="s">
        <v>7</v>
      </c>
      <c r="H10" s="277" t="s">
        <v>7</v>
      </c>
      <c r="I10" s="277" t="s">
        <v>7</v>
      </c>
      <c r="J10" s="277" t="s">
        <v>7</v>
      </c>
      <c r="K10" s="277" t="s">
        <v>7</v>
      </c>
    </row>
    <row r="11" spans="1:11" ht="13.5">
      <c r="A11" s="349" t="s">
        <v>259</v>
      </c>
      <c r="B11" s="350" t="s">
        <v>903</v>
      </c>
      <c r="C11" s="277" t="s">
        <v>7</v>
      </c>
      <c r="D11" s="277" t="s">
        <v>7</v>
      </c>
      <c r="E11" s="277" t="s">
        <v>7</v>
      </c>
      <c r="F11" s="277" t="s">
        <v>7</v>
      </c>
      <c r="G11" s="277" t="s">
        <v>7</v>
      </c>
      <c r="H11" s="277" t="s">
        <v>7</v>
      </c>
      <c r="I11" s="277" t="s">
        <v>7</v>
      </c>
      <c r="J11" s="277" t="s">
        <v>7</v>
      </c>
      <c r="K11" s="277" t="s">
        <v>7</v>
      </c>
    </row>
    <row r="12" spans="1:11" ht="13.5">
      <c r="A12" s="349" t="s">
        <v>260</v>
      </c>
      <c r="B12" s="350" t="s">
        <v>904</v>
      </c>
      <c r="C12" s="277" t="s">
        <v>7</v>
      </c>
      <c r="D12" s="277" t="s">
        <v>7</v>
      </c>
      <c r="E12" s="277" t="s">
        <v>7</v>
      </c>
      <c r="F12" s="277" t="s">
        <v>7</v>
      </c>
      <c r="G12" s="277" t="s">
        <v>7</v>
      </c>
      <c r="H12" s="277" t="s">
        <v>7</v>
      </c>
      <c r="I12" s="277" t="s">
        <v>7</v>
      </c>
      <c r="J12" s="277" t="s">
        <v>7</v>
      </c>
      <c r="K12" s="277" t="s">
        <v>7</v>
      </c>
    </row>
    <row r="13" spans="1:11" ht="13.5">
      <c r="A13" s="349" t="s">
        <v>261</v>
      </c>
      <c r="B13" s="350" t="s">
        <v>905</v>
      </c>
      <c r="C13" s="277" t="s">
        <v>7</v>
      </c>
      <c r="D13" s="277" t="s">
        <v>7</v>
      </c>
      <c r="E13" s="277" t="s">
        <v>7</v>
      </c>
      <c r="F13" s="277" t="s">
        <v>7</v>
      </c>
      <c r="G13" s="277" t="s">
        <v>7</v>
      </c>
      <c r="H13" s="277" t="s">
        <v>7</v>
      </c>
      <c r="I13" s="277" t="s">
        <v>7</v>
      </c>
      <c r="J13" s="277" t="s">
        <v>7</v>
      </c>
      <c r="K13" s="277" t="s">
        <v>7</v>
      </c>
    </row>
    <row r="14" spans="1:11" ht="13.5">
      <c r="A14" s="349" t="s">
        <v>262</v>
      </c>
      <c r="B14" s="350" t="s">
        <v>906</v>
      </c>
      <c r="C14" s="277" t="s">
        <v>7</v>
      </c>
      <c r="D14" s="277" t="s">
        <v>7</v>
      </c>
      <c r="E14" s="277" t="s">
        <v>7</v>
      </c>
      <c r="F14" s="277" t="s">
        <v>7</v>
      </c>
      <c r="G14" s="277" t="s">
        <v>7</v>
      </c>
      <c r="H14" s="277" t="s">
        <v>7</v>
      </c>
      <c r="I14" s="277" t="s">
        <v>7</v>
      </c>
      <c r="J14" s="277" t="s">
        <v>7</v>
      </c>
      <c r="K14" s="277" t="s">
        <v>7</v>
      </c>
    </row>
    <row r="15" spans="1:11" ht="13.5">
      <c r="A15" s="349" t="s">
        <v>263</v>
      </c>
      <c r="B15" s="350" t="s">
        <v>907</v>
      </c>
      <c r="C15" s="277" t="s">
        <v>7</v>
      </c>
      <c r="D15" s="277" t="s">
        <v>7</v>
      </c>
      <c r="E15" s="277" t="s">
        <v>7</v>
      </c>
      <c r="F15" s="277" t="s">
        <v>7</v>
      </c>
      <c r="G15" s="277" t="s">
        <v>7</v>
      </c>
      <c r="H15" s="277" t="s">
        <v>7</v>
      </c>
      <c r="I15" s="277" t="s">
        <v>7</v>
      </c>
      <c r="J15" s="277" t="s">
        <v>7</v>
      </c>
      <c r="K15" s="277" t="s">
        <v>7</v>
      </c>
    </row>
    <row r="16" spans="1:11" ht="13.5">
      <c r="A16" s="349" t="s">
        <v>264</v>
      </c>
      <c r="B16" s="350" t="s">
        <v>908</v>
      </c>
      <c r="C16" s="277" t="s">
        <v>7</v>
      </c>
      <c r="D16" s="277" t="s">
        <v>7</v>
      </c>
      <c r="E16" s="277" t="s">
        <v>7</v>
      </c>
      <c r="F16" s="277" t="s">
        <v>7</v>
      </c>
      <c r="G16" s="277" t="s">
        <v>7</v>
      </c>
      <c r="H16" s="277" t="s">
        <v>7</v>
      </c>
      <c r="I16" s="277" t="s">
        <v>7</v>
      </c>
      <c r="J16" s="277" t="s">
        <v>7</v>
      </c>
      <c r="K16" s="277" t="s">
        <v>7</v>
      </c>
    </row>
    <row r="17" spans="1:11" ht="13.5">
      <c r="A17" s="349" t="s">
        <v>283</v>
      </c>
      <c r="B17" s="350" t="s">
        <v>909</v>
      </c>
      <c r="C17" s="277" t="s">
        <v>7</v>
      </c>
      <c r="D17" s="277" t="s">
        <v>7</v>
      </c>
      <c r="E17" s="277" t="s">
        <v>7</v>
      </c>
      <c r="F17" s="277" t="s">
        <v>7</v>
      </c>
      <c r="G17" s="277" t="s">
        <v>7</v>
      </c>
      <c r="H17" s="277" t="s">
        <v>7</v>
      </c>
      <c r="I17" s="277" t="s">
        <v>7</v>
      </c>
      <c r="J17" s="277" t="s">
        <v>7</v>
      </c>
      <c r="K17" s="277" t="s">
        <v>7</v>
      </c>
    </row>
    <row r="18" spans="1:11" ht="13.5">
      <c r="A18" s="349" t="s">
        <v>284</v>
      </c>
      <c r="B18" s="350" t="s">
        <v>910</v>
      </c>
      <c r="C18" s="277" t="s">
        <v>7</v>
      </c>
      <c r="D18" s="277" t="s">
        <v>7</v>
      </c>
      <c r="E18" s="277" t="s">
        <v>7</v>
      </c>
      <c r="F18" s="277" t="s">
        <v>7</v>
      </c>
      <c r="G18" s="277" t="s">
        <v>7</v>
      </c>
      <c r="H18" s="277" t="s">
        <v>7</v>
      </c>
      <c r="I18" s="277" t="s">
        <v>7</v>
      </c>
      <c r="J18" s="277" t="s">
        <v>7</v>
      </c>
      <c r="K18" s="277" t="s">
        <v>7</v>
      </c>
    </row>
    <row r="19" spans="1:11" ht="13.5">
      <c r="A19" s="349" t="s">
        <v>285</v>
      </c>
      <c r="B19" s="350" t="s">
        <v>911</v>
      </c>
      <c r="C19" s="277" t="s">
        <v>7</v>
      </c>
      <c r="D19" s="277" t="s">
        <v>7</v>
      </c>
      <c r="E19" s="277" t="s">
        <v>7</v>
      </c>
      <c r="F19" s="277" t="s">
        <v>7</v>
      </c>
      <c r="G19" s="277" t="s">
        <v>7</v>
      </c>
      <c r="H19" s="277" t="s">
        <v>7</v>
      </c>
      <c r="I19" s="277" t="s">
        <v>7</v>
      </c>
      <c r="J19" s="277" t="s">
        <v>7</v>
      </c>
      <c r="K19" s="277" t="s">
        <v>7</v>
      </c>
    </row>
    <row r="20" spans="1:11" ht="13.5">
      <c r="A20" s="349" t="s">
        <v>313</v>
      </c>
      <c r="B20" s="350" t="s">
        <v>912</v>
      </c>
      <c r="C20" s="277" t="s">
        <v>7</v>
      </c>
      <c r="D20" s="277" t="s">
        <v>7</v>
      </c>
      <c r="E20" s="277" t="s">
        <v>7</v>
      </c>
      <c r="F20" s="277" t="s">
        <v>7</v>
      </c>
      <c r="G20" s="277" t="s">
        <v>7</v>
      </c>
      <c r="H20" s="277" t="s">
        <v>7</v>
      </c>
      <c r="I20" s="277" t="s">
        <v>7</v>
      </c>
      <c r="J20" s="277" t="s">
        <v>7</v>
      </c>
      <c r="K20" s="277" t="s">
        <v>7</v>
      </c>
    </row>
    <row r="21" spans="1:11" ht="13.5">
      <c r="A21" s="349" t="s">
        <v>314</v>
      </c>
      <c r="B21" s="350" t="s">
        <v>913</v>
      </c>
      <c r="C21" s="277" t="s">
        <v>7</v>
      </c>
      <c r="D21" s="277" t="s">
        <v>7</v>
      </c>
      <c r="E21" s="277" t="s">
        <v>7</v>
      </c>
      <c r="F21" s="277" t="s">
        <v>7</v>
      </c>
      <c r="G21" s="277" t="s">
        <v>7</v>
      </c>
      <c r="H21" s="277" t="s">
        <v>7</v>
      </c>
      <c r="I21" s="277" t="s">
        <v>7</v>
      </c>
      <c r="J21" s="277" t="s">
        <v>7</v>
      </c>
      <c r="K21" s="277" t="s">
        <v>7</v>
      </c>
    </row>
    <row r="22" spans="1:11" ht="13.5">
      <c r="A22" s="349" t="s">
        <v>315</v>
      </c>
      <c r="B22" s="350" t="s">
        <v>914</v>
      </c>
      <c r="C22" s="277" t="s">
        <v>7</v>
      </c>
      <c r="D22" s="277" t="s">
        <v>7</v>
      </c>
      <c r="E22" s="277" t="s">
        <v>7</v>
      </c>
      <c r="F22" s="277" t="s">
        <v>7</v>
      </c>
      <c r="G22" s="277" t="s">
        <v>7</v>
      </c>
      <c r="H22" s="277" t="s">
        <v>7</v>
      </c>
      <c r="I22" s="277" t="s">
        <v>7</v>
      </c>
      <c r="J22" s="277" t="s">
        <v>7</v>
      </c>
      <c r="K22" s="277" t="s">
        <v>7</v>
      </c>
    </row>
    <row r="23" spans="1:11" ht="13.5">
      <c r="A23" s="349" t="s">
        <v>316</v>
      </c>
      <c r="B23" s="350" t="s">
        <v>915</v>
      </c>
      <c r="C23" s="277" t="s">
        <v>7</v>
      </c>
      <c r="D23" s="277" t="s">
        <v>7</v>
      </c>
      <c r="E23" s="277" t="s">
        <v>7</v>
      </c>
      <c r="F23" s="277" t="s">
        <v>7</v>
      </c>
      <c r="G23" s="277" t="s">
        <v>7</v>
      </c>
      <c r="H23" s="277" t="s">
        <v>7</v>
      </c>
      <c r="I23" s="277" t="s">
        <v>7</v>
      </c>
      <c r="J23" s="277" t="s">
        <v>7</v>
      </c>
      <c r="K23" s="277" t="s">
        <v>7</v>
      </c>
    </row>
    <row r="24" spans="1:11" ht="13.5">
      <c r="A24" s="349" t="s">
        <v>916</v>
      </c>
      <c r="B24" s="350" t="s">
        <v>917</v>
      </c>
      <c r="C24" s="277" t="s">
        <v>7</v>
      </c>
      <c r="D24" s="277" t="s">
        <v>7</v>
      </c>
      <c r="E24" s="277" t="s">
        <v>7</v>
      </c>
      <c r="F24" s="277" t="s">
        <v>7</v>
      </c>
      <c r="G24" s="277" t="s">
        <v>7</v>
      </c>
      <c r="H24" s="277" t="s">
        <v>7</v>
      </c>
      <c r="I24" s="277" t="s">
        <v>7</v>
      </c>
      <c r="J24" s="277" t="s">
        <v>7</v>
      </c>
      <c r="K24" s="277" t="s">
        <v>7</v>
      </c>
    </row>
    <row r="25" spans="1:11" ht="13.5">
      <c r="A25" s="349" t="s">
        <v>918</v>
      </c>
      <c r="B25" s="350" t="s">
        <v>919</v>
      </c>
      <c r="C25" s="277" t="s">
        <v>7</v>
      </c>
      <c r="D25" s="277" t="s">
        <v>7</v>
      </c>
      <c r="E25" s="277" t="s">
        <v>7</v>
      </c>
      <c r="F25" s="277" t="s">
        <v>7</v>
      </c>
      <c r="G25" s="277" t="s">
        <v>7</v>
      </c>
      <c r="H25" s="277" t="s">
        <v>7</v>
      </c>
      <c r="I25" s="277" t="s">
        <v>7</v>
      </c>
      <c r="J25" s="277" t="s">
        <v>7</v>
      </c>
      <c r="K25" s="277" t="s">
        <v>7</v>
      </c>
    </row>
    <row r="26" spans="1:11" ht="13.5">
      <c r="A26" s="349" t="s">
        <v>920</v>
      </c>
      <c r="B26" s="350" t="s">
        <v>921</v>
      </c>
      <c r="C26" s="277" t="s">
        <v>7</v>
      </c>
      <c r="D26" s="277" t="s">
        <v>7</v>
      </c>
      <c r="E26" s="277" t="s">
        <v>7</v>
      </c>
      <c r="F26" s="277" t="s">
        <v>7</v>
      </c>
      <c r="G26" s="277" t="s">
        <v>7</v>
      </c>
      <c r="H26" s="277" t="s">
        <v>7</v>
      </c>
      <c r="I26" s="277" t="s">
        <v>7</v>
      </c>
      <c r="J26" s="277" t="s">
        <v>7</v>
      </c>
      <c r="K26" s="277" t="s">
        <v>7</v>
      </c>
    </row>
    <row r="27" spans="1:11" ht="13.5">
      <c r="A27" s="349" t="s">
        <v>922</v>
      </c>
      <c r="B27" s="350" t="s">
        <v>923</v>
      </c>
      <c r="C27" s="277" t="s">
        <v>7</v>
      </c>
      <c r="D27" s="277" t="s">
        <v>7</v>
      </c>
      <c r="E27" s="277" t="s">
        <v>7</v>
      </c>
      <c r="F27" s="277" t="s">
        <v>7</v>
      </c>
      <c r="G27" s="277" t="s">
        <v>7</v>
      </c>
      <c r="H27" s="277" t="s">
        <v>7</v>
      </c>
      <c r="I27" s="277" t="s">
        <v>7</v>
      </c>
      <c r="J27" s="277" t="s">
        <v>7</v>
      </c>
      <c r="K27" s="277" t="s">
        <v>7</v>
      </c>
    </row>
    <row r="28" spans="1:11" ht="13.5">
      <c r="A28" s="349" t="s">
        <v>924</v>
      </c>
      <c r="B28" s="350" t="s">
        <v>925</v>
      </c>
      <c r="C28" s="277" t="s">
        <v>7</v>
      </c>
      <c r="D28" s="277" t="s">
        <v>7</v>
      </c>
      <c r="E28" s="277" t="s">
        <v>7</v>
      </c>
      <c r="F28" s="277" t="s">
        <v>7</v>
      </c>
      <c r="G28" s="277" t="s">
        <v>7</v>
      </c>
      <c r="H28" s="277" t="s">
        <v>7</v>
      </c>
      <c r="I28" s="277" t="s">
        <v>7</v>
      </c>
      <c r="J28" s="277" t="s">
        <v>7</v>
      </c>
      <c r="K28" s="277" t="s">
        <v>7</v>
      </c>
    </row>
    <row r="29" spans="1:11" ht="13.5">
      <c r="A29" s="349" t="s">
        <v>926</v>
      </c>
      <c r="B29" s="350" t="s">
        <v>927</v>
      </c>
      <c r="C29" s="277" t="s">
        <v>7</v>
      </c>
      <c r="D29" s="277" t="s">
        <v>7</v>
      </c>
      <c r="E29" s="277" t="s">
        <v>7</v>
      </c>
      <c r="F29" s="277" t="s">
        <v>7</v>
      </c>
      <c r="G29" s="277" t="s">
        <v>7</v>
      </c>
      <c r="H29" s="277" t="s">
        <v>7</v>
      </c>
      <c r="I29" s="277" t="s">
        <v>7</v>
      </c>
      <c r="J29" s="277" t="s">
        <v>7</v>
      </c>
      <c r="K29" s="277" t="s">
        <v>7</v>
      </c>
    </row>
    <row r="30" spans="1:11" ht="13.5">
      <c r="A30" s="349" t="s">
        <v>928</v>
      </c>
      <c r="B30" s="350" t="s">
        <v>929</v>
      </c>
      <c r="C30" s="277" t="s">
        <v>7</v>
      </c>
      <c r="D30" s="277" t="s">
        <v>7</v>
      </c>
      <c r="E30" s="277" t="s">
        <v>7</v>
      </c>
      <c r="F30" s="277" t="s">
        <v>7</v>
      </c>
      <c r="G30" s="277" t="s">
        <v>7</v>
      </c>
      <c r="H30" s="277" t="s">
        <v>7</v>
      </c>
      <c r="I30" s="277" t="s">
        <v>7</v>
      </c>
      <c r="J30" s="277" t="s">
        <v>7</v>
      </c>
      <c r="K30" s="277" t="s">
        <v>7</v>
      </c>
    </row>
    <row r="31" spans="1:11" ht="13.5">
      <c r="A31" s="349" t="s">
        <v>930</v>
      </c>
      <c r="B31" s="350" t="s">
        <v>931</v>
      </c>
      <c r="C31" s="277" t="s">
        <v>7</v>
      </c>
      <c r="D31" s="277" t="s">
        <v>7</v>
      </c>
      <c r="E31" s="277" t="s">
        <v>7</v>
      </c>
      <c r="F31" s="277" t="s">
        <v>7</v>
      </c>
      <c r="G31" s="277" t="s">
        <v>7</v>
      </c>
      <c r="H31" s="277" t="s">
        <v>7</v>
      </c>
      <c r="I31" s="277" t="s">
        <v>7</v>
      </c>
      <c r="J31" s="277" t="s">
        <v>7</v>
      </c>
      <c r="K31" s="277" t="s">
        <v>7</v>
      </c>
    </row>
    <row r="32" spans="1:11" ht="13.5">
      <c r="A32" s="349" t="s">
        <v>932</v>
      </c>
      <c r="B32" s="350" t="s">
        <v>933</v>
      </c>
      <c r="C32" s="277" t="s">
        <v>7</v>
      </c>
      <c r="D32" s="277" t="s">
        <v>7</v>
      </c>
      <c r="E32" s="277" t="s">
        <v>7</v>
      </c>
      <c r="F32" s="277" t="s">
        <v>7</v>
      </c>
      <c r="G32" s="277" t="s">
        <v>7</v>
      </c>
      <c r="H32" s="277" t="s">
        <v>7</v>
      </c>
      <c r="I32" s="277" t="s">
        <v>7</v>
      </c>
      <c r="J32" s="277" t="s">
        <v>7</v>
      </c>
      <c r="K32" s="277" t="s">
        <v>7</v>
      </c>
    </row>
    <row r="33" spans="1:13" ht="13.5">
      <c r="A33" s="349" t="s">
        <v>934</v>
      </c>
      <c r="B33" s="350" t="s">
        <v>935</v>
      </c>
      <c r="C33" s="277" t="s">
        <v>7</v>
      </c>
      <c r="D33" s="277" t="s">
        <v>7</v>
      </c>
      <c r="E33" s="277" t="s">
        <v>7</v>
      </c>
      <c r="F33" s="277" t="s">
        <v>7</v>
      </c>
      <c r="G33" s="277" t="s">
        <v>7</v>
      </c>
      <c r="H33" s="277" t="s">
        <v>7</v>
      </c>
      <c r="I33" s="277" t="s">
        <v>7</v>
      </c>
      <c r="J33" s="277" t="s">
        <v>7</v>
      </c>
      <c r="K33" s="277" t="s">
        <v>7</v>
      </c>
    </row>
    <row r="34" spans="1:13" ht="13.5">
      <c r="A34" s="349" t="s">
        <v>936</v>
      </c>
      <c r="B34" s="350" t="s">
        <v>937</v>
      </c>
      <c r="C34" s="277" t="s">
        <v>7</v>
      </c>
      <c r="D34" s="277" t="s">
        <v>7</v>
      </c>
      <c r="E34" s="277" t="s">
        <v>7</v>
      </c>
      <c r="F34" s="277" t="s">
        <v>7</v>
      </c>
      <c r="G34" s="277" t="s">
        <v>7</v>
      </c>
      <c r="H34" s="277" t="s">
        <v>7</v>
      </c>
      <c r="I34" s="277" t="s">
        <v>7</v>
      </c>
      <c r="J34" s="277" t="s">
        <v>7</v>
      </c>
      <c r="K34" s="277" t="s">
        <v>7</v>
      </c>
      <c r="M34" t="s">
        <v>11</v>
      </c>
    </row>
    <row r="35" spans="1:13" ht="13.5">
      <c r="A35" s="349" t="s">
        <v>938</v>
      </c>
      <c r="B35" s="350" t="s">
        <v>939</v>
      </c>
      <c r="C35" s="277" t="s">
        <v>7</v>
      </c>
      <c r="D35" s="277" t="s">
        <v>7</v>
      </c>
      <c r="E35" s="277" t="s">
        <v>7</v>
      </c>
      <c r="F35" s="277" t="s">
        <v>7</v>
      </c>
      <c r="G35" s="277" t="s">
        <v>7</v>
      </c>
      <c r="H35" s="277" t="s">
        <v>7</v>
      </c>
      <c r="I35" s="277" t="s">
        <v>7</v>
      </c>
      <c r="J35" s="277" t="s">
        <v>7</v>
      </c>
      <c r="K35" s="277" t="s">
        <v>7</v>
      </c>
    </row>
    <row r="36" spans="1:13" ht="13.5">
      <c r="A36" s="349" t="s">
        <v>940</v>
      </c>
      <c r="B36" s="356" t="s">
        <v>941</v>
      </c>
      <c r="C36" s="277" t="s">
        <v>7</v>
      </c>
      <c r="D36" s="277" t="s">
        <v>7</v>
      </c>
      <c r="E36" s="277" t="s">
        <v>7</v>
      </c>
      <c r="F36" s="277" t="s">
        <v>7</v>
      </c>
      <c r="G36" s="277" t="s">
        <v>7</v>
      </c>
      <c r="H36" s="277" t="s">
        <v>7</v>
      </c>
      <c r="I36" s="277" t="s">
        <v>7</v>
      </c>
      <c r="J36" s="277" t="s">
        <v>7</v>
      </c>
      <c r="K36" s="277" t="s">
        <v>7</v>
      </c>
    </row>
    <row r="37" spans="1:13" ht="13.5">
      <c r="A37" s="349" t="s">
        <v>942</v>
      </c>
      <c r="B37" s="356" t="s">
        <v>943</v>
      </c>
      <c r="C37" s="277" t="s">
        <v>7</v>
      </c>
      <c r="D37" s="277" t="s">
        <v>7</v>
      </c>
      <c r="E37" s="277" t="s">
        <v>7</v>
      </c>
      <c r="F37" s="277" t="s">
        <v>7</v>
      </c>
      <c r="G37" s="277" t="s">
        <v>7</v>
      </c>
      <c r="H37" s="277" t="s">
        <v>7</v>
      </c>
      <c r="I37" s="277" t="s">
        <v>7</v>
      </c>
      <c r="J37" s="277" t="s">
        <v>7</v>
      </c>
      <c r="K37" s="277" t="s">
        <v>7</v>
      </c>
    </row>
    <row r="38" spans="1:13" ht="13.5">
      <c r="A38" s="349" t="s">
        <v>944</v>
      </c>
      <c r="B38" s="356" t="s">
        <v>945</v>
      </c>
      <c r="C38" s="277" t="s">
        <v>7</v>
      </c>
      <c r="D38" s="277" t="s">
        <v>7</v>
      </c>
      <c r="E38" s="277" t="s">
        <v>7</v>
      </c>
      <c r="F38" s="277" t="s">
        <v>7</v>
      </c>
      <c r="G38" s="277" t="s">
        <v>7</v>
      </c>
      <c r="H38" s="277" t="s">
        <v>7</v>
      </c>
      <c r="I38" s="277" t="s">
        <v>7</v>
      </c>
      <c r="J38" s="277" t="s">
        <v>7</v>
      </c>
      <c r="K38" s="277" t="s">
        <v>7</v>
      </c>
    </row>
    <row r="39" spans="1:13" ht="13.5">
      <c r="A39" s="349" t="s">
        <v>946</v>
      </c>
      <c r="B39" s="356" t="s">
        <v>947</v>
      </c>
      <c r="C39" s="277" t="s">
        <v>7</v>
      </c>
      <c r="D39" s="277" t="s">
        <v>7</v>
      </c>
      <c r="E39" s="277" t="s">
        <v>7</v>
      </c>
      <c r="F39" s="277" t="s">
        <v>7</v>
      </c>
      <c r="G39" s="277" t="s">
        <v>7</v>
      </c>
      <c r="H39" s="277" t="s">
        <v>7</v>
      </c>
      <c r="I39" s="277" t="s">
        <v>7</v>
      </c>
      <c r="J39" s="277" t="s">
        <v>7</v>
      </c>
      <c r="K39" s="277" t="s">
        <v>7</v>
      </c>
    </row>
    <row r="40" spans="1:13" ht="25">
      <c r="A40" s="349" t="s">
        <v>948</v>
      </c>
      <c r="B40" s="356" t="s">
        <v>949</v>
      </c>
      <c r="C40" s="277" t="s">
        <v>7</v>
      </c>
      <c r="D40" s="277" t="s">
        <v>7</v>
      </c>
      <c r="E40" s="277" t="s">
        <v>7</v>
      </c>
      <c r="F40" s="277" t="s">
        <v>7</v>
      </c>
      <c r="G40" s="277" t="s">
        <v>7</v>
      </c>
      <c r="H40" s="277" t="s">
        <v>7</v>
      </c>
      <c r="I40" s="277" t="s">
        <v>7</v>
      </c>
      <c r="J40" s="277" t="s">
        <v>7</v>
      </c>
      <c r="K40" s="277" t="s">
        <v>7</v>
      </c>
    </row>
    <row r="41" spans="1:13" ht="25">
      <c r="A41" s="349" t="s">
        <v>950</v>
      </c>
      <c r="B41" s="356" t="s">
        <v>951</v>
      </c>
      <c r="C41" s="277" t="s">
        <v>7</v>
      </c>
      <c r="D41" s="277" t="s">
        <v>7</v>
      </c>
      <c r="E41" s="277" t="s">
        <v>7</v>
      </c>
      <c r="F41" s="277" t="s">
        <v>7</v>
      </c>
      <c r="G41" s="277" t="s">
        <v>7</v>
      </c>
      <c r="H41" s="277" t="s">
        <v>7</v>
      </c>
      <c r="I41" s="277" t="s">
        <v>7</v>
      </c>
      <c r="J41" s="277" t="s">
        <v>7</v>
      </c>
      <c r="K41" s="277" t="s">
        <v>7</v>
      </c>
    </row>
    <row r="42" spans="1:13" ht="13.5">
      <c r="A42" s="26" t="s">
        <v>18</v>
      </c>
      <c r="B42" s="9"/>
      <c r="C42" s="277" t="s">
        <v>7</v>
      </c>
      <c r="D42" s="277" t="s">
        <v>7</v>
      </c>
      <c r="E42" s="277" t="s">
        <v>7</v>
      </c>
      <c r="F42" s="277" t="s">
        <v>7</v>
      </c>
      <c r="G42" s="277" t="s">
        <v>7</v>
      </c>
      <c r="H42" s="277" t="s">
        <v>7</v>
      </c>
      <c r="I42" s="277" t="s">
        <v>7</v>
      </c>
      <c r="J42" s="277" t="s">
        <v>7</v>
      </c>
      <c r="K42" s="277" t="s">
        <v>7</v>
      </c>
    </row>
    <row r="45" spans="1:13" ht="12.75" customHeight="1">
      <c r="A45" s="197"/>
      <c r="B45" s="197"/>
      <c r="C45" s="197"/>
      <c r="D45" s="197"/>
      <c r="E45" s="197"/>
      <c r="F45" s="197"/>
    </row>
    <row r="46" spans="1:13" ht="12.75" customHeight="1">
      <c r="A46" s="286"/>
      <c r="B46" s="286"/>
      <c r="I46" s="1021" t="s">
        <v>13</v>
      </c>
      <c r="J46" s="1021"/>
      <c r="K46" s="1021"/>
    </row>
    <row r="47" spans="1:13" ht="12.75" customHeight="1">
      <c r="A47" s="286" t="s">
        <v>12</v>
      </c>
      <c r="C47" s="399"/>
      <c r="D47" s="826" t="s">
        <v>13</v>
      </c>
      <c r="E47" s="826"/>
      <c r="F47" s="14"/>
      <c r="I47" s="1081" t="s">
        <v>14</v>
      </c>
      <c r="J47" s="1081"/>
      <c r="K47" s="1081"/>
    </row>
    <row r="48" spans="1:13" ht="12.75" customHeight="1">
      <c r="A48" s="286"/>
      <c r="B48" s="286"/>
      <c r="C48" s="827" t="s">
        <v>898</v>
      </c>
      <c r="D48" s="827"/>
      <c r="E48" s="827"/>
      <c r="F48" s="827"/>
      <c r="I48" s="1021" t="s">
        <v>955</v>
      </c>
      <c r="J48" s="1021"/>
      <c r="K48" s="1021"/>
    </row>
    <row r="49" spans="9:10" ht="13">
      <c r="I49" s="1082" t="s">
        <v>84</v>
      </c>
      <c r="J49" s="1082"/>
    </row>
  </sheetData>
  <mergeCells count="17">
    <mergeCell ref="I47:K47"/>
    <mergeCell ref="C48:F48"/>
    <mergeCell ref="I48:K48"/>
    <mergeCell ref="I49:J49"/>
    <mergeCell ref="G5:K5"/>
    <mergeCell ref="I46:K46"/>
    <mergeCell ref="D47:E47"/>
    <mergeCell ref="A1:H1"/>
    <mergeCell ref="A2:H2"/>
    <mergeCell ref="A4:H4"/>
    <mergeCell ref="K6:K7"/>
    <mergeCell ref="I6:I7"/>
    <mergeCell ref="J6:J7"/>
    <mergeCell ref="A6:A7"/>
    <mergeCell ref="B6:B7"/>
    <mergeCell ref="C6:E6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L53"/>
  <sheetViews>
    <sheetView topLeftCell="A28" zoomScale="85" zoomScaleNormal="85" zoomScaleSheetLayoutView="100" workbookViewId="0">
      <selection activeCell="M38" sqref="M38"/>
    </sheetView>
  </sheetViews>
  <sheetFormatPr defaultRowHeight="12.5"/>
  <cols>
    <col min="1" max="1" width="7.453125" customWidth="1"/>
    <col min="2" max="2" width="14" customWidth="1"/>
    <col min="3" max="4" width="12.54296875" style="765" customWidth="1"/>
    <col min="5" max="5" width="8.54296875" style="765" bestFit="1" customWidth="1"/>
    <col min="6" max="6" width="8.7265625" style="765" bestFit="1" customWidth="1"/>
    <col min="7" max="7" width="8.54296875" style="765" bestFit="1" customWidth="1"/>
    <col min="8" max="8" width="11.453125" style="765" bestFit="1" customWidth="1"/>
    <col min="9" max="9" width="14.1796875" style="765" customWidth="1"/>
    <col min="10" max="10" width="9.7265625" style="765" customWidth="1"/>
    <col min="11" max="11" width="16.7265625" style="765" bestFit="1" customWidth="1"/>
    <col min="12" max="12" width="14.54296875" style="765" bestFit="1" customWidth="1"/>
  </cols>
  <sheetData>
    <row r="1" spans="1:12" ht="15.5">
      <c r="A1" s="81"/>
      <c r="B1" s="81"/>
      <c r="C1" s="764"/>
      <c r="D1" s="764"/>
      <c r="E1" s="764"/>
      <c r="F1" s="764"/>
      <c r="G1" s="764"/>
      <c r="H1" s="764"/>
      <c r="K1" s="1083" t="s">
        <v>87</v>
      </c>
      <c r="L1" s="1083"/>
    </row>
    <row r="2" spans="1:12" ht="15.5">
      <c r="A2" s="1085" t="s">
        <v>0</v>
      </c>
      <c r="B2" s="1085"/>
      <c r="C2" s="1085"/>
      <c r="D2" s="1085"/>
      <c r="E2" s="1085"/>
      <c r="F2" s="1085"/>
      <c r="G2" s="1085"/>
      <c r="H2" s="1085"/>
      <c r="I2" s="764"/>
      <c r="J2" s="764"/>
      <c r="K2" s="764"/>
      <c r="L2" s="764"/>
    </row>
    <row r="3" spans="1:12" ht="20">
      <c r="A3" s="923" t="s">
        <v>743</v>
      </c>
      <c r="B3" s="923"/>
      <c r="C3" s="923"/>
      <c r="D3" s="923"/>
      <c r="E3" s="923"/>
      <c r="F3" s="923"/>
      <c r="G3" s="923"/>
      <c r="H3" s="923"/>
      <c r="I3" s="764"/>
      <c r="J3" s="764"/>
      <c r="K3" s="764"/>
      <c r="L3" s="764"/>
    </row>
    <row r="4" spans="1:12">
      <c r="A4" s="81"/>
      <c r="B4" s="81"/>
      <c r="C4" s="764"/>
      <c r="D4" s="764"/>
      <c r="E4" s="764"/>
      <c r="F4" s="764"/>
      <c r="G4" s="764"/>
      <c r="H4" s="764"/>
      <c r="I4" s="764"/>
      <c r="J4" s="764"/>
      <c r="K4" s="764"/>
      <c r="L4" s="764"/>
    </row>
    <row r="5" spans="1:12" ht="15.5">
      <c r="A5" s="924" t="s">
        <v>865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</row>
    <row r="6" spans="1:12">
      <c r="A6" s="81"/>
      <c r="B6" s="81"/>
      <c r="C6" s="764"/>
      <c r="D6" s="764"/>
      <c r="E6" s="764"/>
      <c r="F6" s="764"/>
      <c r="G6" s="764"/>
      <c r="H6" s="764"/>
      <c r="I6" s="764"/>
      <c r="J6" s="764"/>
      <c r="K6" s="764"/>
      <c r="L6" s="764"/>
    </row>
    <row r="7" spans="1:12" ht="13">
      <c r="A7" s="862" t="s">
        <v>899</v>
      </c>
      <c r="B7" s="862"/>
      <c r="C7" s="764"/>
      <c r="D7" s="764"/>
      <c r="E7" s="764"/>
      <c r="F7" s="764"/>
      <c r="G7" s="764"/>
      <c r="H7" s="278"/>
      <c r="I7" s="764"/>
      <c r="J7" s="764"/>
      <c r="K7" s="764"/>
      <c r="L7" s="764"/>
    </row>
    <row r="8" spans="1:12" ht="18">
      <c r="A8" s="84"/>
      <c r="B8" s="84"/>
      <c r="C8" s="764"/>
      <c r="D8" s="764"/>
      <c r="E8" s="764"/>
      <c r="F8" s="764"/>
      <c r="G8" s="764"/>
      <c r="H8" s="764"/>
      <c r="I8" s="766"/>
      <c r="J8" s="766"/>
      <c r="K8" s="1084" t="s">
        <v>832</v>
      </c>
      <c r="L8" s="1084"/>
    </row>
    <row r="9" spans="1:12" ht="27.75" customHeight="1">
      <c r="A9" s="1087" t="s">
        <v>215</v>
      </c>
      <c r="B9" s="1087" t="s">
        <v>214</v>
      </c>
      <c r="C9" s="1080" t="s">
        <v>486</v>
      </c>
      <c r="D9" s="1080" t="s">
        <v>487</v>
      </c>
      <c r="E9" s="1080" t="s">
        <v>488</v>
      </c>
      <c r="F9" s="1080"/>
      <c r="G9" s="1080" t="s">
        <v>443</v>
      </c>
      <c r="H9" s="1080"/>
      <c r="I9" s="1080" t="s">
        <v>225</v>
      </c>
      <c r="J9" s="1080"/>
      <c r="K9" s="936" t="s">
        <v>226</v>
      </c>
      <c r="L9" s="936"/>
    </row>
    <row r="10" spans="1:12" ht="44.15" customHeight="1">
      <c r="A10" s="1088"/>
      <c r="B10" s="1088"/>
      <c r="C10" s="1080"/>
      <c r="D10" s="1080"/>
      <c r="E10" s="752" t="s">
        <v>213</v>
      </c>
      <c r="F10" s="752" t="s">
        <v>196</v>
      </c>
      <c r="G10" s="752" t="s">
        <v>213</v>
      </c>
      <c r="H10" s="752" t="s">
        <v>196</v>
      </c>
      <c r="I10" s="752" t="s">
        <v>213</v>
      </c>
      <c r="J10" s="752" t="s">
        <v>196</v>
      </c>
      <c r="K10" s="752" t="s">
        <v>717</v>
      </c>
      <c r="L10" s="752" t="s">
        <v>716</v>
      </c>
    </row>
    <row r="11" spans="1:12" s="14" customFormat="1" ht="13">
      <c r="A11" s="753">
        <v>1</v>
      </c>
      <c r="B11" s="753">
        <v>2</v>
      </c>
      <c r="C11" s="745">
        <v>3</v>
      </c>
      <c r="D11" s="745">
        <v>4</v>
      </c>
      <c r="E11" s="745">
        <v>5</v>
      </c>
      <c r="F11" s="745">
        <v>6</v>
      </c>
      <c r="G11" s="745">
        <v>7</v>
      </c>
      <c r="H11" s="745">
        <v>8</v>
      </c>
      <c r="I11" s="745">
        <v>9</v>
      </c>
      <c r="J11" s="745">
        <v>10</v>
      </c>
      <c r="K11" s="745">
        <v>11</v>
      </c>
      <c r="L11" s="745">
        <v>12</v>
      </c>
    </row>
    <row r="12" spans="1:12" s="14" customFormat="1" ht="13">
      <c r="A12" s="349" t="s">
        <v>257</v>
      </c>
      <c r="B12" s="350" t="s">
        <v>901</v>
      </c>
      <c r="C12" s="728">
        <v>1807</v>
      </c>
      <c r="D12" s="728">
        <v>136972</v>
      </c>
      <c r="E12" s="728">
        <v>1349</v>
      </c>
      <c r="F12" s="728">
        <v>86030</v>
      </c>
      <c r="G12" s="767">
        <v>1807</v>
      </c>
      <c r="H12" s="728">
        <v>136972</v>
      </c>
      <c r="I12" s="740">
        <v>1778</v>
      </c>
      <c r="J12" s="740">
        <v>103906</v>
      </c>
      <c r="K12" s="728">
        <v>4</v>
      </c>
      <c r="L12" s="728">
        <v>0</v>
      </c>
    </row>
    <row r="13" spans="1:12" s="14" customFormat="1" ht="13">
      <c r="A13" s="349" t="s">
        <v>258</v>
      </c>
      <c r="B13" s="350" t="s">
        <v>902</v>
      </c>
      <c r="C13" s="728">
        <v>601</v>
      </c>
      <c r="D13" s="728">
        <v>57269</v>
      </c>
      <c r="E13" s="728">
        <v>601</v>
      </c>
      <c r="F13" s="728">
        <v>57269</v>
      </c>
      <c r="G13" s="767">
        <v>601</v>
      </c>
      <c r="H13" s="728">
        <v>57269</v>
      </c>
      <c r="I13" s="740">
        <v>1778</v>
      </c>
      <c r="J13" s="740">
        <v>103906</v>
      </c>
      <c r="K13" s="728">
        <v>60</v>
      </c>
      <c r="L13" s="728">
        <v>0</v>
      </c>
    </row>
    <row r="14" spans="1:12" s="14" customFormat="1" ht="13">
      <c r="A14" s="349" t="s">
        <v>259</v>
      </c>
      <c r="B14" s="350" t="s">
        <v>903</v>
      </c>
      <c r="C14" s="728">
        <v>244</v>
      </c>
      <c r="D14" s="728">
        <v>20129</v>
      </c>
      <c r="E14" s="728">
        <v>244</v>
      </c>
      <c r="F14" s="728">
        <v>20129</v>
      </c>
      <c r="G14" s="767">
        <v>244</v>
      </c>
      <c r="H14" s="728">
        <v>20129</v>
      </c>
      <c r="I14" s="728">
        <v>0</v>
      </c>
      <c r="J14" s="729">
        <v>0</v>
      </c>
      <c r="K14" s="728">
        <v>124</v>
      </c>
      <c r="L14" s="728">
        <v>0</v>
      </c>
    </row>
    <row r="15" spans="1:12" s="14" customFormat="1" ht="13">
      <c r="A15" s="349" t="s">
        <v>260</v>
      </c>
      <c r="B15" s="350" t="s">
        <v>904</v>
      </c>
      <c r="C15" s="728">
        <v>1818</v>
      </c>
      <c r="D15" s="728">
        <v>149598</v>
      </c>
      <c r="E15" s="728">
        <v>1348</v>
      </c>
      <c r="F15" s="728">
        <v>108391</v>
      </c>
      <c r="G15" s="767">
        <v>1818</v>
      </c>
      <c r="H15" s="728">
        <v>149598</v>
      </c>
      <c r="I15" s="728">
        <v>2061</v>
      </c>
      <c r="J15" s="729">
        <v>170431</v>
      </c>
      <c r="K15" s="728">
        <v>516</v>
      </c>
      <c r="L15" s="728">
        <v>10</v>
      </c>
    </row>
    <row r="16" spans="1:12" s="14" customFormat="1" ht="13">
      <c r="A16" s="349" t="s">
        <v>261</v>
      </c>
      <c r="B16" s="350" t="s">
        <v>905</v>
      </c>
      <c r="C16" s="728">
        <v>1116</v>
      </c>
      <c r="D16" s="728">
        <v>76967</v>
      </c>
      <c r="E16" s="728">
        <v>1116</v>
      </c>
      <c r="F16" s="728">
        <v>76967</v>
      </c>
      <c r="G16" s="767">
        <v>1116</v>
      </c>
      <c r="H16" s="728">
        <v>76967</v>
      </c>
      <c r="I16" s="728">
        <v>1116</v>
      </c>
      <c r="J16" s="729">
        <v>76967</v>
      </c>
      <c r="K16" s="728">
        <v>176</v>
      </c>
      <c r="L16" s="728">
        <v>82</v>
      </c>
    </row>
    <row r="17" spans="1:12" s="14" customFormat="1" ht="13">
      <c r="A17" s="349" t="s">
        <v>262</v>
      </c>
      <c r="B17" s="350" t="s">
        <v>906</v>
      </c>
      <c r="C17" s="728">
        <v>1396</v>
      </c>
      <c r="D17" s="728">
        <v>146232</v>
      </c>
      <c r="E17" s="728">
        <v>1059</v>
      </c>
      <c r="F17" s="728">
        <v>80364</v>
      </c>
      <c r="G17" s="767">
        <v>1396</v>
      </c>
      <c r="H17" s="728">
        <v>146232</v>
      </c>
      <c r="I17" s="728">
        <v>1059</v>
      </c>
      <c r="J17" s="729">
        <v>48218</v>
      </c>
      <c r="K17" s="728">
        <v>73</v>
      </c>
      <c r="L17" s="728">
        <v>70</v>
      </c>
    </row>
    <row r="18" spans="1:12" s="14" customFormat="1" ht="13">
      <c r="A18" s="349" t="s">
        <v>263</v>
      </c>
      <c r="B18" s="350" t="s">
        <v>907</v>
      </c>
      <c r="C18" s="728">
        <v>1276</v>
      </c>
      <c r="D18" s="728">
        <v>76009</v>
      </c>
      <c r="E18" s="728">
        <v>1276</v>
      </c>
      <c r="F18" s="728">
        <v>76009</v>
      </c>
      <c r="G18" s="767">
        <v>1276</v>
      </c>
      <c r="H18" s="728">
        <v>76009</v>
      </c>
      <c r="I18" s="728">
        <v>439</v>
      </c>
      <c r="J18" s="729">
        <v>28396</v>
      </c>
      <c r="K18" s="728">
        <v>27</v>
      </c>
      <c r="L18" s="728">
        <v>19</v>
      </c>
    </row>
    <row r="19" spans="1:12" s="14" customFormat="1" ht="13">
      <c r="A19" s="349" t="s">
        <v>264</v>
      </c>
      <c r="B19" s="350" t="s">
        <v>908</v>
      </c>
      <c r="C19" s="728">
        <v>2083</v>
      </c>
      <c r="D19" s="740">
        <v>432192</v>
      </c>
      <c r="E19" s="740">
        <v>2083</v>
      </c>
      <c r="F19" s="740">
        <v>262248</v>
      </c>
      <c r="G19" s="740">
        <v>2083</v>
      </c>
      <c r="H19" s="740">
        <v>432192</v>
      </c>
      <c r="I19" s="740">
        <v>4901</v>
      </c>
      <c r="J19" s="740">
        <v>432192</v>
      </c>
      <c r="K19" s="728">
        <v>74</v>
      </c>
      <c r="L19" s="728">
        <v>0</v>
      </c>
    </row>
    <row r="20" spans="1:12" s="14" customFormat="1" ht="13">
      <c r="A20" s="349" t="s">
        <v>283</v>
      </c>
      <c r="B20" s="350" t="s">
        <v>909</v>
      </c>
      <c r="C20" s="767">
        <v>1798</v>
      </c>
      <c r="D20" s="728">
        <v>157732</v>
      </c>
      <c r="E20" s="728">
        <v>807</v>
      </c>
      <c r="F20" s="728">
        <v>68150</v>
      </c>
      <c r="G20" s="767">
        <v>1798</v>
      </c>
      <c r="H20" s="728">
        <v>157732</v>
      </c>
      <c r="I20" s="728">
        <v>473</v>
      </c>
      <c r="J20" s="729">
        <v>35966</v>
      </c>
      <c r="K20" s="728">
        <v>202</v>
      </c>
      <c r="L20" s="728">
        <v>30</v>
      </c>
    </row>
    <row r="21" spans="1:12" s="14" customFormat="1" ht="13">
      <c r="A21" s="349" t="s">
        <v>284</v>
      </c>
      <c r="B21" s="350" t="s">
        <v>910</v>
      </c>
      <c r="C21" s="728">
        <v>714</v>
      </c>
      <c r="D21" s="728">
        <v>31057</v>
      </c>
      <c r="E21" s="728">
        <v>502</v>
      </c>
      <c r="F21" s="728">
        <v>15437</v>
      </c>
      <c r="G21" s="767">
        <v>714</v>
      </c>
      <c r="H21" s="728">
        <v>31057</v>
      </c>
      <c r="I21" s="728">
        <v>810</v>
      </c>
      <c r="J21" s="729">
        <v>39788</v>
      </c>
      <c r="K21" s="728">
        <v>213</v>
      </c>
      <c r="L21" s="728">
        <v>183</v>
      </c>
    </row>
    <row r="22" spans="1:12" s="14" customFormat="1" ht="13">
      <c r="A22" s="349" t="s">
        <v>285</v>
      </c>
      <c r="B22" s="350" t="s">
        <v>911</v>
      </c>
      <c r="C22" s="767">
        <v>1769</v>
      </c>
      <c r="D22" s="728">
        <v>145968</v>
      </c>
      <c r="E22" s="728">
        <v>1182</v>
      </c>
      <c r="F22" s="728">
        <v>119752</v>
      </c>
      <c r="G22" s="767">
        <v>1769</v>
      </c>
      <c r="H22" s="728">
        <v>145968</v>
      </c>
      <c r="I22" s="728">
        <v>1769</v>
      </c>
      <c r="J22" s="729">
        <v>22850</v>
      </c>
      <c r="K22" s="728">
        <v>475</v>
      </c>
      <c r="L22" s="728">
        <v>45</v>
      </c>
    </row>
    <row r="23" spans="1:12" s="14" customFormat="1" ht="13">
      <c r="A23" s="349" t="s">
        <v>313</v>
      </c>
      <c r="B23" s="350" t="s">
        <v>912</v>
      </c>
      <c r="C23" s="728">
        <v>1633</v>
      </c>
      <c r="D23" s="728">
        <v>160652</v>
      </c>
      <c r="E23" s="728">
        <v>382</v>
      </c>
      <c r="F23" s="728">
        <v>29974</v>
      </c>
      <c r="G23" s="767">
        <v>1633</v>
      </c>
      <c r="H23" s="728">
        <v>160652</v>
      </c>
      <c r="I23" s="728">
        <v>1063</v>
      </c>
      <c r="J23" s="729">
        <v>75456</v>
      </c>
      <c r="K23" s="728">
        <v>261</v>
      </c>
      <c r="L23" s="728">
        <v>80</v>
      </c>
    </row>
    <row r="24" spans="1:12" s="14" customFormat="1" ht="13">
      <c r="A24" s="349" t="s">
        <v>314</v>
      </c>
      <c r="B24" s="533" t="s">
        <v>913</v>
      </c>
      <c r="C24" s="782">
        <v>1345</v>
      </c>
      <c r="D24" s="783">
        <v>96280</v>
      </c>
      <c r="E24" s="783">
        <v>1345</v>
      </c>
      <c r="F24" s="783">
        <v>96280</v>
      </c>
      <c r="G24" s="782">
        <v>1345</v>
      </c>
      <c r="H24" s="783">
        <v>96280</v>
      </c>
      <c r="I24" s="783">
        <v>1617</v>
      </c>
      <c r="J24" s="783">
        <v>104139</v>
      </c>
      <c r="K24" s="783">
        <v>0</v>
      </c>
      <c r="L24" s="783">
        <v>0</v>
      </c>
    </row>
    <row r="25" spans="1:12" s="14" customFormat="1" ht="13">
      <c r="A25" s="349" t="s">
        <v>315</v>
      </c>
      <c r="B25" s="350" t="s">
        <v>914</v>
      </c>
      <c r="C25" s="728">
        <v>1508</v>
      </c>
      <c r="D25" s="728">
        <v>82851</v>
      </c>
      <c r="E25" s="728">
        <v>702</v>
      </c>
      <c r="F25" s="728">
        <v>36396</v>
      </c>
      <c r="G25" s="767">
        <v>1508</v>
      </c>
      <c r="H25" s="728">
        <v>82851</v>
      </c>
      <c r="I25" s="728">
        <v>558</v>
      </c>
      <c r="J25" s="729">
        <v>36825</v>
      </c>
      <c r="K25" s="728">
        <v>180</v>
      </c>
      <c r="L25" s="728">
        <v>39</v>
      </c>
    </row>
    <row r="26" spans="1:12" s="14" customFormat="1" ht="13">
      <c r="A26" s="349" t="s">
        <v>316</v>
      </c>
      <c r="B26" s="350" t="s">
        <v>915</v>
      </c>
      <c r="C26" s="728">
        <v>705</v>
      </c>
      <c r="D26" s="728">
        <v>102949</v>
      </c>
      <c r="E26" s="728">
        <v>705</v>
      </c>
      <c r="F26" s="728">
        <v>102949</v>
      </c>
      <c r="G26" s="767">
        <v>705</v>
      </c>
      <c r="H26" s="728">
        <v>102949</v>
      </c>
      <c r="I26" s="728">
        <v>853</v>
      </c>
      <c r="J26" s="729">
        <v>92078</v>
      </c>
      <c r="K26" s="728">
        <v>364</v>
      </c>
      <c r="L26" s="728">
        <v>52</v>
      </c>
    </row>
    <row r="27" spans="1:12" s="14" customFormat="1" ht="13">
      <c r="A27" s="349" t="s">
        <v>916</v>
      </c>
      <c r="B27" s="350" t="s">
        <v>917</v>
      </c>
      <c r="C27" s="728">
        <v>2550</v>
      </c>
      <c r="D27" s="740">
        <v>302750</v>
      </c>
      <c r="E27" s="740">
        <v>2538</v>
      </c>
      <c r="F27" s="740">
        <v>206651</v>
      </c>
      <c r="G27" s="740">
        <v>2550</v>
      </c>
      <c r="H27" s="740">
        <v>302750</v>
      </c>
      <c r="I27" s="740">
        <v>2550</v>
      </c>
      <c r="J27" s="740">
        <v>302750</v>
      </c>
      <c r="K27" s="728">
        <v>931</v>
      </c>
      <c r="L27" s="728">
        <v>193</v>
      </c>
    </row>
    <row r="28" spans="1:12" s="14" customFormat="1" ht="13">
      <c r="A28" s="349" t="s">
        <v>918</v>
      </c>
      <c r="B28" s="350" t="s">
        <v>919</v>
      </c>
      <c r="C28" s="728">
        <v>1392</v>
      </c>
      <c r="D28" s="728">
        <v>80090</v>
      </c>
      <c r="E28" s="728">
        <v>1392</v>
      </c>
      <c r="F28" s="728">
        <v>80090</v>
      </c>
      <c r="G28" s="767">
        <v>1392</v>
      </c>
      <c r="H28" s="728">
        <v>80090</v>
      </c>
      <c r="I28" s="728">
        <v>1392</v>
      </c>
      <c r="J28" s="729">
        <v>80090</v>
      </c>
      <c r="K28" s="728">
        <v>196</v>
      </c>
      <c r="L28" s="728">
        <v>0</v>
      </c>
    </row>
    <row r="29" spans="1:12">
      <c r="A29" s="349" t="s">
        <v>920</v>
      </c>
      <c r="B29" s="350" t="s">
        <v>921</v>
      </c>
      <c r="C29" s="728">
        <v>1883</v>
      </c>
      <c r="D29" s="729">
        <v>177874</v>
      </c>
      <c r="E29" s="727">
        <v>694</v>
      </c>
      <c r="F29" s="727">
        <v>77390</v>
      </c>
      <c r="G29" s="768">
        <v>1883</v>
      </c>
      <c r="H29" s="727">
        <v>177874</v>
      </c>
      <c r="I29" s="728">
        <v>1883</v>
      </c>
      <c r="J29" s="729">
        <v>177874</v>
      </c>
      <c r="K29" s="728">
        <v>0</v>
      </c>
      <c r="L29" s="728">
        <v>0</v>
      </c>
    </row>
    <row r="30" spans="1:12">
      <c r="A30" s="349" t="s">
        <v>922</v>
      </c>
      <c r="B30" s="350" t="s">
        <v>923</v>
      </c>
      <c r="C30" s="768">
        <v>1302</v>
      </c>
      <c r="D30" s="727">
        <v>90985</v>
      </c>
      <c r="E30" s="727">
        <v>175</v>
      </c>
      <c r="F30" s="727">
        <v>22020</v>
      </c>
      <c r="G30" s="768">
        <v>1302</v>
      </c>
      <c r="H30" s="727">
        <v>90985</v>
      </c>
      <c r="I30" s="728">
        <v>0</v>
      </c>
      <c r="J30" s="729">
        <v>0</v>
      </c>
      <c r="K30" s="728">
        <v>51</v>
      </c>
      <c r="L30" s="728">
        <v>13</v>
      </c>
    </row>
    <row r="31" spans="1:12">
      <c r="A31" s="349" t="s">
        <v>924</v>
      </c>
      <c r="B31" s="350" t="s">
        <v>925</v>
      </c>
      <c r="C31" s="727">
        <v>2630</v>
      </c>
      <c r="D31" s="728">
        <v>65339</v>
      </c>
      <c r="E31" s="727">
        <v>80</v>
      </c>
      <c r="F31" s="727">
        <v>7045</v>
      </c>
      <c r="G31" s="768">
        <v>2630</v>
      </c>
      <c r="H31" s="727">
        <v>65339</v>
      </c>
      <c r="I31" s="728">
        <v>0</v>
      </c>
      <c r="J31" s="729">
        <v>0</v>
      </c>
      <c r="K31" s="728">
        <v>80</v>
      </c>
      <c r="L31" s="728">
        <v>7045</v>
      </c>
    </row>
    <row r="32" spans="1:12">
      <c r="A32" s="349" t="s">
        <v>926</v>
      </c>
      <c r="B32" s="350" t="s">
        <v>927</v>
      </c>
      <c r="C32" s="728">
        <v>1463</v>
      </c>
      <c r="D32" s="729">
        <v>148162</v>
      </c>
      <c r="E32" s="727">
        <v>44</v>
      </c>
      <c r="F32" s="727">
        <v>3500</v>
      </c>
      <c r="G32" s="768">
        <v>1463</v>
      </c>
      <c r="H32" s="727">
        <v>148162</v>
      </c>
      <c r="I32" s="728">
        <v>1463</v>
      </c>
      <c r="J32" s="729">
        <v>148162</v>
      </c>
      <c r="K32" s="728">
        <v>0</v>
      </c>
      <c r="L32" s="728">
        <v>0</v>
      </c>
    </row>
    <row r="33" spans="1:12">
      <c r="A33" s="349" t="s">
        <v>928</v>
      </c>
      <c r="B33" s="350" t="s">
        <v>929</v>
      </c>
      <c r="C33" s="727">
        <v>2207</v>
      </c>
      <c r="D33" s="728">
        <v>264187</v>
      </c>
      <c r="E33" s="727">
        <v>2207</v>
      </c>
      <c r="F33" s="727">
        <v>264187</v>
      </c>
      <c r="G33" s="768">
        <v>2207</v>
      </c>
      <c r="H33" s="727">
        <v>264187</v>
      </c>
      <c r="I33" s="728">
        <v>0</v>
      </c>
      <c r="J33" s="729">
        <v>0</v>
      </c>
      <c r="K33" s="728">
        <v>0</v>
      </c>
      <c r="L33" s="728">
        <v>0</v>
      </c>
    </row>
    <row r="34" spans="1:12">
      <c r="A34" s="349" t="s">
        <v>930</v>
      </c>
      <c r="B34" s="350" t="s">
        <v>931</v>
      </c>
      <c r="C34" s="728">
        <v>1334</v>
      </c>
      <c r="D34" s="729">
        <v>80120</v>
      </c>
      <c r="E34" s="727">
        <v>658</v>
      </c>
      <c r="F34" s="727">
        <v>61563</v>
      </c>
      <c r="G34" s="768">
        <v>1334</v>
      </c>
      <c r="H34" s="727">
        <v>80120</v>
      </c>
      <c r="I34" s="728">
        <v>1334</v>
      </c>
      <c r="J34" s="729">
        <v>80120</v>
      </c>
      <c r="K34" s="728">
        <v>266</v>
      </c>
      <c r="L34" s="728">
        <v>101</v>
      </c>
    </row>
    <row r="35" spans="1:12">
      <c r="A35" s="349" t="s">
        <v>932</v>
      </c>
      <c r="B35" s="350" t="s">
        <v>933</v>
      </c>
      <c r="C35" s="727">
        <v>1257</v>
      </c>
      <c r="D35" s="728">
        <v>85846</v>
      </c>
      <c r="E35" s="727">
        <v>1257</v>
      </c>
      <c r="F35" s="727">
        <v>85846</v>
      </c>
      <c r="G35" s="768">
        <v>1257</v>
      </c>
      <c r="H35" s="727">
        <v>85846</v>
      </c>
      <c r="I35" s="728">
        <v>1151</v>
      </c>
      <c r="J35" s="729">
        <v>98364</v>
      </c>
      <c r="K35" s="728">
        <v>300</v>
      </c>
      <c r="L35" s="728">
        <v>0</v>
      </c>
    </row>
    <row r="36" spans="1:12">
      <c r="A36" s="349" t="s">
        <v>934</v>
      </c>
      <c r="B36" s="350" t="s">
        <v>935</v>
      </c>
      <c r="C36" s="727">
        <v>1258</v>
      </c>
      <c r="D36" s="728">
        <v>152596</v>
      </c>
      <c r="E36" s="727">
        <v>627</v>
      </c>
      <c r="F36" s="727">
        <v>58741</v>
      </c>
      <c r="G36" s="768">
        <v>1258</v>
      </c>
      <c r="H36" s="727">
        <v>152596</v>
      </c>
      <c r="I36" s="728">
        <v>1027</v>
      </c>
      <c r="J36" s="729">
        <v>139950</v>
      </c>
      <c r="K36" s="728">
        <v>37</v>
      </c>
      <c r="L36" s="728">
        <v>0</v>
      </c>
    </row>
    <row r="37" spans="1:12">
      <c r="A37" s="349" t="s">
        <v>936</v>
      </c>
      <c r="B37" s="350" t="s">
        <v>937</v>
      </c>
      <c r="C37" s="727">
        <v>1456</v>
      </c>
      <c r="D37" s="728">
        <v>167234</v>
      </c>
      <c r="E37" s="727">
        <v>1456</v>
      </c>
      <c r="F37" s="727">
        <v>167234</v>
      </c>
      <c r="G37" s="768">
        <v>1456</v>
      </c>
      <c r="H37" s="727">
        <v>167234</v>
      </c>
      <c r="I37" s="728">
        <v>1383</v>
      </c>
      <c r="J37" s="729">
        <v>158292</v>
      </c>
      <c r="K37" s="728">
        <v>257</v>
      </c>
      <c r="L37" s="728">
        <v>0</v>
      </c>
    </row>
    <row r="38" spans="1:12">
      <c r="A38" s="349" t="s">
        <v>938</v>
      </c>
      <c r="B38" s="350" t="s">
        <v>939</v>
      </c>
      <c r="C38" s="727">
        <v>1516</v>
      </c>
      <c r="D38" s="728">
        <v>68597</v>
      </c>
      <c r="E38" s="727">
        <v>375</v>
      </c>
      <c r="F38" s="727">
        <v>13076</v>
      </c>
      <c r="G38" s="768">
        <v>1516</v>
      </c>
      <c r="H38" s="727">
        <v>68597</v>
      </c>
      <c r="I38" s="728">
        <v>445</v>
      </c>
      <c r="J38" s="729">
        <v>16285</v>
      </c>
      <c r="K38" s="728">
        <v>0</v>
      </c>
      <c r="L38" s="728">
        <v>0</v>
      </c>
    </row>
    <row r="39" spans="1:12">
      <c r="A39" s="349" t="s">
        <v>940</v>
      </c>
      <c r="B39" s="356" t="s">
        <v>941</v>
      </c>
      <c r="C39" s="727">
        <v>1298</v>
      </c>
      <c r="D39" s="727">
        <v>105618</v>
      </c>
      <c r="E39" s="727">
        <v>406</v>
      </c>
      <c r="F39" s="727">
        <v>31050</v>
      </c>
      <c r="G39" s="727">
        <v>1298</v>
      </c>
      <c r="H39" s="727">
        <v>105618</v>
      </c>
      <c r="I39" s="728">
        <v>1094</v>
      </c>
      <c r="J39" s="729">
        <v>117138</v>
      </c>
      <c r="K39" s="728">
        <v>0</v>
      </c>
      <c r="L39" s="728">
        <v>0</v>
      </c>
    </row>
    <row r="40" spans="1:12">
      <c r="A40" s="349" t="s">
        <v>942</v>
      </c>
      <c r="B40" s="356" t="s">
        <v>943</v>
      </c>
      <c r="C40" s="727">
        <v>794</v>
      </c>
      <c r="D40" s="727">
        <v>60000</v>
      </c>
      <c r="E40" s="727">
        <v>605</v>
      </c>
      <c r="F40" s="727">
        <v>25135</v>
      </c>
      <c r="G40" s="727">
        <v>794</v>
      </c>
      <c r="H40" s="727">
        <v>60000</v>
      </c>
      <c r="I40" s="727">
        <v>794</v>
      </c>
      <c r="J40" s="729">
        <v>60494</v>
      </c>
      <c r="K40" s="728">
        <v>150</v>
      </c>
      <c r="L40" s="728">
        <v>0</v>
      </c>
    </row>
    <row r="41" spans="1:12">
      <c r="A41" s="349" t="s">
        <v>944</v>
      </c>
      <c r="B41" s="356" t="s">
        <v>945</v>
      </c>
      <c r="C41" s="727">
        <v>149</v>
      </c>
      <c r="D41" s="727">
        <v>14656</v>
      </c>
      <c r="E41" s="727">
        <v>149</v>
      </c>
      <c r="F41" s="727">
        <v>14656</v>
      </c>
      <c r="G41" s="727">
        <v>149</v>
      </c>
      <c r="H41" s="727">
        <v>14656</v>
      </c>
      <c r="I41" s="728">
        <v>0</v>
      </c>
      <c r="J41" s="729">
        <v>0</v>
      </c>
      <c r="K41" s="728">
        <v>0</v>
      </c>
      <c r="L41" s="728">
        <v>0</v>
      </c>
    </row>
    <row r="42" spans="1:12">
      <c r="A42" s="349" t="s">
        <v>946</v>
      </c>
      <c r="B42" s="356" t="s">
        <v>947</v>
      </c>
      <c r="C42" s="727">
        <v>120</v>
      </c>
      <c r="D42" s="727">
        <v>5644</v>
      </c>
      <c r="E42" s="727">
        <v>120</v>
      </c>
      <c r="F42" s="727">
        <v>5644</v>
      </c>
      <c r="G42" s="727">
        <v>120</v>
      </c>
      <c r="H42" s="727">
        <v>5644</v>
      </c>
      <c r="I42" s="728">
        <v>39</v>
      </c>
      <c r="J42" s="729">
        <v>4040</v>
      </c>
      <c r="K42" s="728">
        <v>4</v>
      </c>
      <c r="L42" s="728">
        <v>0</v>
      </c>
    </row>
    <row r="43" spans="1:12" ht="25">
      <c r="A43" s="349" t="s">
        <v>948</v>
      </c>
      <c r="B43" s="356" t="s">
        <v>949</v>
      </c>
      <c r="C43" s="728">
        <v>572</v>
      </c>
      <c r="D43" s="729">
        <v>110934</v>
      </c>
      <c r="E43" s="727">
        <v>362</v>
      </c>
      <c r="F43" s="727">
        <v>35285</v>
      </c>
      <c r="G43" s="728">
        <v>572</v>
      </c>
      <c r="H43" s="727">
        <v>110934</v>
      </c>
      <c r="I43" s="728">
        <v>572</v>
      </c>
      <c r="J43" s="729">
        <v>110934</v>
      </c>
      <c r="K43" s="728">
        <v>114</v>
      </c>
      <c r="L43" s="728">
        <v>0</v>
      </c>
    </row>
    <row r="44" spans="1:12" ht="25">
      <c r="A44" s="349" t="s">
        <v>950</v>
      </c>
      <c r="B44" s="356" t="s">
        <v>951</v>
      </c>
      <c r="C44" s="727">
        <v>774</v>
      </c>
      <c r="D44" s="727">
        <v>42323</v>
      </c>
      <c r="E44" s="727">
        <v>774</v>
      </c>
      <c r="F44" s="727">
        <v>42323</v>
      </c>
      <c r="G44" s="727">
        <v>774</v>
      </c>
      <c r="H44" s="727">
        <v>42323</v>
      </c>
      <c r="I44" s="728">
        <v>774</v>
      </c>
      <c r="J44" s="729">
        <v>42323</v>
      </c>
      <c r="K44" s="728">
        <v>0</v>
      </c>
      <c r="L44" s="728">
        <v>0</v>
      </c>
    </row>
    <row r="45" spans="1:12" ht="13">
      <c r="A45" s="85" t="s">
        <v>18</v>
      </c>
      <c r="B45" s="85"/>
      <c r="C45" s="727">
        <f>SUM(C12:C44)</f>
        <v>43768</v>
      </c>
      <c r="D45" s="727">
        <f t="shared" ref="D45:L45" si="0">SUM(D12:D44)</f>
        <v>3895812</v>
      </c>
      <c r="E45" s="727">
        <f t="shared" si="0"/>
        <v>28620</v>
      </c>
      <c r="F45" s="727">
        <f t="shared" si="0"/>
        <v>2437781</v>
      </c>
      <c r="G45" s="727">
        <f t="shared" si="0"/>
        <v>43768</v>
      </c>
      <c r="H45" s="727">
        <f t="shared" si="0"/>
        <v>3895812</v>
      </c>
      <c r="I45" s="727">
        <f t="shared" si="0"/>
        <v>36176</v>
      </c>
      <c r="J45" s="727">
        <f t="shared" si="0"/>
        <v>2907934</v>
      </c>
      <c r="K45" s="727">
        <f t="shared" si="0"/>
        <v>5135</v>
      </c>
      <c r="L45" s="727">
        <f t="shared" si="0"/>
        <v>7962</v>
      </c>
    </row>
    <row r="46" spans="1:12">
      <c r="A46" s="90"/>
      <c r="B46" s="90"/>
      <c r="C46" s="764"/>
      <c r="D46" s="764"/>
      <c r="E46" s="764"/>
      <c r="F46" s="764"/>
      <c r="G46" s="764"/>
      <c r="H46" s="764"/>
      <c r="I46" s="764"/>
      <c r="J46" s="764"/>
      <c r="K46" s="764"/>
      <c r="L46" s="764"/>
    </row>
    <row r="47" spans="1:12">
      <c r="A47" s="81"/>
      <c r="B47" s="81"/>
      <c r="C47" s="764"/>
      <c r="D47" s="764">
        <v>4320767</v>
      </c>
      <c r="E47" s="764"/>
      <c r="F47" s="814">
        <f>F45/D47</f>
        <v>0.56420098561204524</v>
      </c>
      <c r="G47" s="764"/>
      <c r="H47" s="814">
        <f>H45/D47</f>
        <v>0.9016482490261567</v>
      </c>
      <c r="I47" s="764"/>
      <c r="J47" s="814">
        <f>J45/D47</f>
        <v>0.67301337933751115</v>
      </c>
      <c r="K47" s="764"/>
      <c r="L47" s="764"/>
    </row>
    <row r="48" spans="1:12">
      <c r="A48" s="81"/>
      <c r="B48" s="81"/>
      <c r="C48" s="764"/>
      <c r="D48" s="764"/>
      <c r="E48" s="764"/>
      <c r="F48" s="764"/>
      <c r="G48" s="764"/>
      <c r="H48" s="764"/>
      <c r="I48" s="764"/>
      <c r="J48" s="764"/>
      <c r="K48" s="764"/>
      <c r="L48" s="764"/>
    </row>
    <row r="50" spans="1:9" ht="13">
      <c r="A50" s="286"/>
      <c r="B50" s="286"/>
      <c r="H50" s="769"/>
      <c r="I50" s="769" t="s">
        <v>13</v>
      </c>
    </row>
    <row r="51" spans="1:9" ht="13">
      <c r="A51" s="286" t="s">
        <v>12</v>
      </c>
      <c r="C51" s="770"/>
      <c r="D51" s="1086" t="s">
        <v>13</v>
      </c>
      <c r="E51" s="1086"/>
      <c r="F51" s="770"/>
      <c r="H51" s="769"/>
      <c r="I51" s="769" t="s">
        <v>14</v>
      </c>
    </row>
    <row r="52" spans="1:9" ht="12.75" customHeight="1">
      <c r="A52" s="286"/>
      <c r="B52" s="286"/>
      <c r="C52" s="1086" t="s">
        <v>898</v>
      </c>
      <c r="D52" s="1086"/>
      <c r="E52" s="1086"/>
      <c r="F52" s="1086"/>
      <c r="H52" s="769"/>
      <c r="I52" s="769" t="s">
        <v>953</v>
      </c>
    </row>
    <row r="53" spans="1:9" ht="15.75" customHeight="1">
      <c r="H53" s="769"/>
      <c r="I53" s="769" t="s">
        <v>84</v>
      </c>
    </row>
  </sheetData>
  <mergeCells count="16">
    <mergeCell ref="D51:E51"/>
    <mergeCell ref="C52:F52"/>
    <mergeCell ref="B9:B10"/>
    <mergeCell ref="A9:A10"/>
    <mergeCell ref="C9:C10"/>
    <mergeCell ref="K1:L1"/>
    <mergeCell ref="G9:H9"/>
    <mergeCell ref="D9:D10"/>
    <mergeCell ref="E9:F9"/>
    <mergeCell ref="I9:J9"/>
    <mergeCell ref="K9:L9"/>
    <mergeCell ref="K8:L8"/>
    <mergeCell ref="A2:H2"/>
    <mergeCell ref="A3:H3"/>
    <mergeCell ref="A7:B7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H52"/>
  <sheetViews>
    <sheetView topLeftCell="A25" zoomScale="85" zoomScaleNormal="85" zoomScaleSheetLayoutView="100" workbookViewId="0">
      <selection activeCell="J41" sqref="J41"/>
    </sheetView>
  </sheetViews>
  <sheetFormatPr defaultColWidth="8.81640625" defaultRowHeight="12.5"/>
  <cols>
    <col min="1" max="1" width="11.1796875" style="81" customWidth="1"/>
    <col min="2" max="2" width="19.1796875" style="81" customWidth="1"/>
    <col min="3" max="3" width="20.54296875" style="81" customWidth="1"/>
    <col min="4" max="4" width="22.453125" style="81" customWidth="1"/>
    <col min="5" max="5" width="25.453125" style="81" customWidth="1"/>
    <col min="6" max="6" width="27.453125" style="81" customWidth="1"/>
    <col min="7" max="16384" width="8.81640625" style="81"/>
  </cols>
  <sheetData>
    <row r="1" spans="1:7" ht="12.75" customHeight="1">
      <c r="D1" s="264"/>
      <c r="E1" s="264"/>
      <c r="F1" s="265" t="s">
        <v>99</v>
      </c>
    </row>
    <row r="2" spans="1:7" ht="15" customHeight="1">
      <c r="B2" s="1085" t="s">
        <v>0</v>
      </c>
      <c r="C2" s="1085"/>
      <c r="D2" s="1085"/>
      <c r="E2" s="1085"/>
      <c r="F2" s="1085"/>
    </row>
    <row r="3" spans="1:7" ht="20">
      <c r="B3" s="923" t="s">
        <v>743</v>
      </c>
      <c r="C3" s="923"/>
      <c r="D3" s="923"/>
      <c r="E3" s="923"/>
      <c r="F3" s="923"/>
    </row>
    <row r="4" spans="1:7" ht="11.25" customHeight="1"/>
    <row r="5" spans="1:7" ht="13">
      <c r="A5" s="1090" t="s">
        <v>440</v>
      </c>
      <c r="B5" s="1090"/>
      <c r="C5" s="1090"/>
      <c r="D5" s="1090"/>
      <c r="E5" s="1090"/>
      <c r="F5" s="1090"/>
    </row>
    <row r="6" spans="1:7" ht="8.5" customHeight="1">
      <c r="A6" s="83"/>
      <c r="B6" s="83"/>
      <c r="C6" s="83"/>
      <c r="D6" s="83"/>
      <c r="E6" s="83"/>
      <c r="F6" s="83"/>
    </row>
    <row r="7" spans="1:7" ht="18" customHeight="1">
      <c r="A7" s="862" t="s">
        <v>899</v>
      </c>
      <c r="B7" s="862"/>
    </row>
    <row r="8" spans="1:7" ht="18" hidden="1" customHeight="1">
      <c r="A8" s="84" t="s">
        <v>1</v>
      </c>
    </row>
    <row r="9" spans="1:7" ht="30.65" customHeight="1">
      <c r="A9" s="1087" t="s">
        <v>2</v>
      </c>
      <c r="B9" s="1087" t="s">
        <v>3</v>
      </c>
      <c r="C9" s="1091" t="s">
        <v>436</v>
      </c>
      <c r="D9" s="1092"/>
      <c r="E9" s="1093" t="s">
        <v>439</v>
      </c>
      <c r="F9" s="1093"/>
    </row>
    <row r="10" spans="1:7" s="93" customFormat="1" ht="26">
      <c r="A10" s="1087"/>
      <c r="B10" s="1087"/>
      <c r="C10" s="86" t="s">
        <v>437</v>
      </c>
      <c r="D10" s="86" t="s">
        <v>438</v>
      </c>
      <c r="E10" s="86" t="s">
        <v>437</v>
      </c>
      <c r="F10" s="86" t="s">
        <v>438</v>
      </c>
      <c r="G10" s="112"/>
    </row>
    <row r="11" spans="1:7" s="151" customFormat="1" ht="13">
      <c r="A11" s="303">
        <v>1</v>
      </c>
      <c r="B11" s="303">
        <v>2</v>
      </c>
      <c r="C11" s="303">
        <v>3</v>
      </c>
      <c r="D11" s="303">
        <v>4</v>
      </c>
      <c r="E11" s="303">
        <v>5</v>
      </c>
      <c r="F11" s="303">
        <v>6</v>
      </c>
    </row>
    <row r="12" spans="1:7" s="418" customFormat="1">
      <c r="A12" s="349" t="s">
        <v>257</v>
      </c>
      <c r="B12" s="350" t="s">
        <v>901</v>
      </c>
      <c r="C12" s="417">
        <v>1489</v>
      </c>
      <c r="D12" s="417">
        <v>1489</v>
      </c>
      <c r="E12" s="417">
        <v>500</v>
      </c>
      <c r="F12" s="417">
        <v>500</v>
      </c>
    </row>
    <row r="13" spans="1:7" s="418" customFormat="1">
      <c r="A13" s="349" t="s">
        <v>258</v>
      </c>
      <c r="B13" s="350" t="s">
        <v>902</v>
      </c>
      <c r="C13" s="417">
        <v>1804</v>
      </c>
      <c r="D13" s="417">
        <v>1804</v>
      </c>
      <c r="E13" s="417">
        <v>814</v>
      </c>
      <c r="F13" s="417">
        <v>814</v>
      </c>
    </row>
    <row r="14" spans="1:7" s="418" customFormat="1">
      <c r="A14" s="349" t="s">
        <v>259</v>
      </c>
      <c r="B14" s="350" t="s">
        <v>903</v>
      </c>
      <c r="C14" s="417">
        <v>875</v>
      </c>
      <c r="D14" s="417">
        <v>875</v>
      </c>
      <c r="E14" s="417">
        <v>374</v>
      </c>
      <c r="F14" s="417">
        <v>374</v>
      </c>
    </row>
    <row r="15" spans="1:7" s="418" customFormat="1">
      <c r="A15" s="349" t="s">
        <v>260</v>
      </c>
      <c r="B15" s="350" t="s">
        <v>904</v>
      </c>
      <c r="C15" s="417">
        <v>1989</v>
      </c>
      <c r="D15" s="417">
        <v>1989</v>
      </c>
      <c r="E15" s="417">
        <v>540</v>
      </c>
      <c r="F15" s="417">
        <v>540</v>
      </c>
    </row>
    <row r="16" spans="1:7" s="418" customFormat="1">
      <c r="A16" s="349" t="s">
        <v>261</v>
      </c>
      <c r="B16" s="350" t="s">
        <v>905</v>
      </c>
      <c r="C16" s="417">
        <v>934</v>
      </c>
      <c r="D16" s="417">
        <v>934</v>
      </c>
      <c r="E16" s="417">
        <v>178</v>
      </c>
      <c r="F16" s="417">
        <v>178</v>
      </c>
    </row>
    <row r="17" spans="1:8" s="418" customFormat="1">
      <c r="A17" s="349" t="s">
        <v>262</v>
      </c>
      <c r="B17" s="350" t="s">
        <v>906</v>
      </c>
      <c r="C17" s="417">
        <v>1088</v>
      </c>
      <c r="D17" s="417">
        <v>1088</v>
      </c>
      <c r="E17" s="417">
        <v>308</v>
      </c>
      <c r="F17" s="417">
        <v>308</v>
      </c>
    </row>
    <row r="18" spans="1:8" s="418" customFormat="1">
      <c r="A18" s="349" t="s">
        <v>263</v>
      </c>
      <c r="B18" s="350" t="s">
        <v>907</v>
      </c>
      <c r="C18" s="417">
        <v>1368</v>
      </c>
      <c r="D18" s="417">
        <v>1368</v>
      </c>
      <c r="E18" s="417">
        <v>512</v>
      </c>
      <c r="F18" s="417">
        <v>512</v>
      </c>
    </row>
    <row r="19" spans="1:8" s="418" customFormat="1">
      <c r="A19" s="349" t="s">
        <v>264</v>
      </c>
      <c r="B19" s="350" t="s">
        <v>908</v>
      </c>
      <c r="C19" s="417">
        <v>1770</v>
      </c>
      <c r="D19" s="417">
        <v>1770</v>
      </c>
      <c r="E19" s="417">
        <v>868</v>
      </c>
      <c r="F19" s="417">
        <v>868</v>
      </c>
    </row>
    <row r="20" spans="1:8" s="418" customFormat="1">
      <c r="A20" s="349" t="s">
        <v>283</v>
      </c>
      <c r="B20" s="350" t="s">
        <v>909</v>
      </c>
      <c r="C20" s="417">
        <v>1396</v>
      </c>
      <c r="D20" s="417">
        <v>1396</v>
      </c>
      <c r="E20" s="417">
        <v>397</v>
      </c>
      <c r="F20" s="417">
        <v>397</v>
      </c>
    </row>
    <row r="21" spans="1:8" s="418" customFormat="1">
      <c r="A21" s="349" t="s">
        <v>284</v>
      </c>
      <c r="B21" s="350" t="s">
        <v>910</v>
      </c>
      <c r="C21" s="417">
        <v>703</v>
      </c>
      <c r="D21" s="417">
        <v>703</v>
      </c>
      <c r="E21" s="417">
        <v>193</v>
      </c>
      <c r="F21" s="417">
        <v>193</v>
      </c>
    </row>
    <row r="22" spans="1:8" s="418" customFormat="1">
      <c r="A22" s="349" t="s">
        <v>285</v>
      </c>
      <c r="B22" s="350" t="s">
        <v>911</v>
      </c>
      <c r="C22" s="417">
        <v>1467</v>
      </c>
      <c r="D22" s="417">
        <v>1467</v>
      </c>
      <c r="E22" s="417">
        <v>501</v>
      </c>
      <c r="F22" s="417">
        <v>501</v>
      </c>
    </row>
    <row r="23" spans="1:8" s="418" customFormat="1">
      <c r="A23" s="349" t="s">
        <v>313</v>
      </c>
      <c r="B23" s="350" t="s">
        <v>912</v>
      </c>
      <c r="C23" s="417">
        <v>1164</v>
      </c>
      <c r="D23" s="417">
        <v>1164</v>
      </c>
      <c r="E23" s="417">
        <v>467</v>
      </c>
      <c r="F23" s="417">
        <v>467</v>
      </c>
    </row>
    <row r="24" spans="1:8" s="418" customFormat="1">
      <c r="A24" s="349" t="s">
        <v>314</v>
      </c>
      <c r="B24" s="350" t="s">
        <v>913</v>
      </c>
      <c r="C24" s="417">
        <v>1273</v>
      </c>
      <c r="D24" s="417">
        <v>1273</v>
      </c>
      <c r="E24" s="417">
        <v>550</v>
      </c>
      <c r="F24" s="417">
        <v>550</v>
      </c>
    </row>
    <row r="25" spans="1:8" s="418" customFormat="1">
      <c r="A25" s="349" t="s">
        <v>315</v>
      </c>
      <c r="B25" s="350" t="s">
        <v>914</v>
      </c>
      <c r="C25" s="417">
        <v>1128</v>
      </c>
      <c r="D25" s="417">
        <v>1128</v>
      </c>
      <c r="E25" s="417">
        <v>381</v>
      </c>
      <c r="F25" s="417">
        <v>381</v>
      </c>
    </row>
    <row r="26" spans="1:8" s="418" customFormat="1">
      <c r="A26" s="349" t="s">
        <v>316</v>
      </c>
      <c r="B26" s="350" t="s">
        <v>915</v>
      </c>
      <c r="C26" s="417">
        <v>489</v>
      </c>
      <c r="D26" s="417">
        <v>489</v>
      </c>
      <c r="E26" s="417">
        <v>218</v>
      </c>
      <c r="F26" s="417">
        <v>218</v>
      </c>
    </row>
    <row r="27" spans="1:8" s="418" customFormat="1">
      <c r="A27" s="349" t="s">
        <v>916</v>
      </c>
      <c r="B27" s="350" t="s">
        <v>917</v>
      </c>
      <c r="C27" s="417">
        <v>1901</v>
      </c>
      <c r="D27" s="417">
        <v>1901</v>
      </c>
      <c r="E27" s="417">
        <v>712</v>
      </c>
      <c r="F27" s="417">
        <v>712</v>
      </c>
    </row>
    <row r="28" spans="1:8" s="418" customFormat="1">
      <c r="A28" s="349" t="s">
        <v>918</v>
      </c>
      <c r="B28" s="350" t="s">
        <v>919</v>
      </c>
      <c r="C28" s="417">
        <v>1117</v>
      </c>
      <c r="D28" s="417">
        <v>1117</v>
      </c>
      <c r="E28" s="417">
        <v>285</v>
      </c>
      <c r="F28" s="417">
        <v>285</v>
      </c>
    </row>
    <row r="29" spans="1:8" s="420" customFormat="1">
      <c r="A29" s="349" t="s">
        <v>920</v>
      </c>
      <c r="B29" s="350" t="s">
        <v>921</v>
      </c>
      <c r="C29" s="419">
        <v>1721</v>
      </c>
      <c r="D29" s="419">
        <v>1721</v>
      </c>
      <c r="E29" s="417">
        <v>439</v>
      </c>
      <c r="F29" s="419">
        <v>439</v>
      </c>
      <c r="H29" s="418"/>
    </row>
    <row r="30" spans="1:8" s="420" customFormat="1">
      <c r="A30" s="349" t="s">
        <v>922</v>
      </c>
      <c r="B30" s="350" t="s">
        <v>923</v>
      </c>
      <c r="C30" s="419">
        <v>1708</v>
      </c>
      <c r="D30" s="419">
        <v>1708</v>
      </c>
      <c r="E30" s="417">
        <v>440</v>
      </c>
      <c r="F30" s="419">
        <v>440</v>
      </c>
      <c r="H30" s="418"/>
    </row>
    <row r="31" spans="1:8" s="420" customFormat="1">
      <c r="A31" s="349" t="s">
        <v>924</v>
      </c>
      <c r="B31" s="350" t="s">
        <v>925</v>
      </c>
      <c r="C31" s="419">
        <v>1725</v>
      </c>
      <c r="D31" s="419">
        <v>1725</v>
      </c>
      <c r="E31" s="417">
        <v>923</v>
      </c>
      <c r="F31" s="419">
        <v>923</v>
      </c>
      <c r="H31" s="418"/>
    </row>
    <row r="32" spans="1:8" s="420" customFormat="1">
      <c r="A32" s="349" t="s">
        <v>926</v>
      </c>
      <c r="B32" s="350" t="s">
        <v>927</v>
      </c>
      <c r="C32" s="419">
        <v>1199</v>
      </c>
      <c r="D32" s="419">
        <v>1199</v>
      </c>
      <c r="E32" s="417">
        <v>426</v>
      </c>
      <c r="F32" s="419">
        <v>426</v>
      </c>
      <c r="H32" s="418"/>
    </row>
    <row r="33" spans="1:8" s="420" customFormat="1">
      <c r="A33" s="349" t="s">
        <v>928</v>
      </c>
      <c r="B33" s="350" t="s">
        <v>929</v>
      </c>
      <c r="C33" s="419">
        <v>1886</v>
      </c>
      <c r="D33" s="419">
        <v>1886</v>
      </c>
      <c r="E33" s="417">
        <v>752</v>
      </c>
      <c r="F33" s="419">
        <v>752</v>
      </c>
      <c r="H33" s="418"/>
    </row>
    <row r="34" spans="1:8" s="420" customFormat="1">
      <c r="A34" s="349" t="s">
        <v>930</v>
      </c>
      <c r="B34" s="350" t="s">
        <v>931</v>
      </c>
      <c r="C34" s="419">
        <v>1008</v>
      </c>
      <c r="D34" s="419">
        <v>1008</v>
      </c>
      <c r="E34" s="417">
        <v>369</v>
      </c>
      <c r="F34" s="419">
        <v>369</v>
      </c>
      <c r="H34" s="418"/>
    </row>
    <row r="35" spans="1:8" s="420" customFormat="1">
      <c r="A35" s="349" t="s">
        <v>932</v>
      </c>
      <c r="B35" s="350" t="s">
        <v>933</v>
      </c>
      <c r="C35" s="419">
        <v>1018</v>
      </c>
      <c r="D35" s="419">
        <v>1018</v>
      </c>
      <c r="E35" s="417">
        <v>364</v>
      </c>
      <c r="F35" s="419">
        <v>364</v>
      </c>
      <c r="H35" s="418"/>
    </row>
    <row r="36" spans="1:8" s="420" customFormat="1">
      <c r="A36" s="349" t="s">
        <v>934</v>
      </c>
      <c r="B36" s="350" t="s">
        <v>935</v>
      </c>
      <c r="C36" s="419">
        <v>1150</v>
      </c>
      <c r="D36" s="419">
        <v>1150</v>
      </c>
      <c r="E36" s="417">
        <v>244</v>
      </c>
      <c r="F36" s="419">
        <v>244</v>
      </c>
      <c r="H36" s="418"/>
    </row>
    <row r="37" spans="1:8" s="420" customFormat="1">
      <c r="A37" s="349" t="s">
        <v>936</v>
      </c>
      <c r="B37" s="350" t="s">
        <v>937</v>
      </c>
      <c r="C37" s="419">
        <v>1188</v>
      </c>
      <c r="D37" s="419">
        <v>1188</v>
      </c>
      <c r="E37" s="417">
        <v>262</v>
      </c>
      <c r="F37" s="419">
        <v>262</v>
      </c>
      <c r="H37" s="418"/>
    </row>
    <row r="38" spans="1:8" s="420" customFormat="1">
      <c r="A38" s="349" t="s">
        <v>938</v>
      </c>
      <c r="B38" s="350" t="s">
        <v>939</v>
      </c>
      <c r="C38" s="419">
        <v>1238</v>
      </c>
      <c r="D38" s="419">
        <v>1238</v>
      </c>
      <c r="E38" s="417">
        <v>273</v>
      </c>
      <c r="F38" s="419">
        <v>273</v>
      </c>
      <c r="H38" s="418"/>
    </row>
    <row r="39" spans="1:8" s="420" customFormat="1">
      <c r="A39" s="349" t="s">
        <v>940</v>
      </c>
      <c r="B39" s="356" t="s">
        <v>941</v>
      </c>
      <c r="C39" s="419">
        <v>1061</v>
      </c>
      <c r="D39" s="419">
        <v>1061</v>
      </c>
      <c r="E39" s="417">
        <v>239</v>
      </c>
      <c r="F39" s="419">
        <v>239</v>
      </c>
      <c r="H39" s="418"/>
    </row>
    <row r="40" spans="1:8" s="420" customFormat="1">
      <c r="A40" s="349" t="s">
        <v>942</v>
      </c>
      <c r="B40" s="356" t="s">
        <v>943</v>
      </c>
      <c r="C40" s="419">
        <v>640</v>
      </c>
      <c r="D40" s="419">
        <v>640</v>
      </c>
      <c r="E40" s="417">
        <v>152</v>
      </c>
      <c r="F40" s="419">
        <v>152</v>
      </c>
      <c r="H40" s="418"/>
    </row>
    <row r="41" spans="1:8" s="420" customFormat="1">
      <c r="A41" s="349" t="s">
        <v>944</v>
      </c>
      <c r="B41" s="356" t="s">
        <v>945</v>
      </c>
      <c r="C41" s="419">
        <v>803</v>
      </c>
      <c r="D41" s="419">
        <v>803</v>
      </c>
      <c r="E41" s="417">
        <v>242</v>
      </c>
      <c r="F41" s="419">
        <v>242</v>
      </c>
      <c r="H41" s="418"/>
    </row>
    <row r="42" spans="1:8" s="420" customFormat="1">
      <c r="A42" s="349" t="s">
        <v>946</v>
      </c>
      <c r="B42" s="356" t="s">
        <v>947</v>
      </c>
      <c r="C42" s="419">
        <v>476</v>
      </c>
      <c r="D42" s="419">
        <v>476</v>
      </c>
      <c r="E42" s="417">
        <v>179</v>
      </c>
      <c r="F42" s="419">
        <v>179</v>
      </c>
      <c r="H42" s="418"/>
    </row>
    <row r="43" spans="1:8" s="420" customFormat="1" ht="25">
      <c r="A43" s="349" t="s">
        <v>948</v>
      </c>
      <c r="B43" s="356" t="s">
        <v>949</v>
      </c>
      <c r="C43" s="419">
        <v>389</v>
      </c>
      <c r="D43" s="419">
        <v>389</v>
      </c>
      <c r="E43" s="417">
        <v>179</v>
      </c>
      <c r="F43" s="419">
        <v>179</v>
      </c>
      <c r="H43" s="418"/>
    </row>
    <row r="44" spans="1:8" s="420" customFormat="1">
      <c r="A44" s="349" t="s">
        <v>950</v>
      </c>
      <c r="B44" s="356" t="s">
        <v>951</v>
      </c>
      <c r="C44" s="419">
        <v>614</v>
      </c>
      <c r="D44" s="419">
        <v>614</v>
      </c>
      <c r="E44" s="417">
        <v>164</v>
      </c>
      <c r="F44" s="419">
        <v>164</v>
      </c>
      <c r="H44" s="418"/>
    </row>
    <row r="45" spans="1:8" ht="13">
      <c r="A45" s="85" t="s">
        <v>18</v>
      </c>
      <c r="B45" s="89"/>
      <c r="C45" s="85">
        <f>SUM(C12:C44)</f>
        <v>39779</v>
      </c>
      <c r="D45" s="85">
        <f t="shared" ref="D45:F45" si="0">SUM(D12:D44)</f>
        <v>39779</v>
      </c>
      <c r="E45" s="85">
        <f t="shared" si="0"/>
        <v>13445</v>
      </c>
      <c r="F45" s="85">
        <f t="shared" si="0"/>
        <v>13445</v>
      </c>
    </row>
    <row r="46" spans="1:8" ht="13">
      <c r="A46" s="91"/>
      <c r="B46" s="92"/>
      <c r="C46" s="92"/>
      <c r="D46" s="92"/>
      <c r="E46" s="92"/>
      <c r="F46" s="92"/>
    </row>
    <row r="47" spans="1:8">
      <c r="C47" s="81" t="s">
        <v>11</v>
      </c>
    </row>
    <row r="48" spans="1:8" s="420" customFormat="1" ht="15.75" customHeight="1">
      <c r="A48" s="480"/>
      <c r="B48" s="480"/>
      <c r="D48" s="387"/>
      <c r="E48" s="490" t="s">
        <v>13</v>
      </c>
      <c r="F48" s="387"/>
    </row>
    <row r="49" spans="1:6" s="420" customFormat="1" ht="15.65" customHeight="1">
      <c r="A49" s="480" t="s">
        <v>12</v>
      </c>
      <c r="B49" s="387"/>
      <c r="C49" s="479" t="s">
        <v>13</v>
      </c>
      <c r="E49" s="481" t="s">
        <v>14</v>
      </c>
      <c r="F49" s="353"/>
    </row>
    <row r="50" spans="1:6" s="420" customFormat="1" ht="15.75" customHeight="1">
      <c r="A50" s="480"/>
      <c r="B50" s="480"/>
      <c r="C50" s="503" t="s">
        <v>898</v>
      </c>
      <c r="D50" s="503"/>
      <c r="E50" s="481" t="s">
        <v>953</v>
      </c>
      <c r="F50" s="503"/>
    </row>
    <row r="51" spans="1:6" s="420" customFormat="1" ht="13">
      <c r="A51" s="387"/>
      <c r="B51" s="387"/>
      <c r="C51" s="387"/>
      <c r="D51" s="387"/>
      <c r="E51" s="482" t="s">
        <v>84</v>
      </c>
      <c r="F51" s="387"/>
    </row>
    <row r="52" spans="1:6">
      <c r="A52" s="1089"/>
      <c r="B52" s="1089"/>
      <c r="C52" s="1089"/>
      <c r="D52" s="1089"/>
      <c r="E52" s="1089"/>
      <c r="F52" s="1089"/>
    </row>
  </sheetData>
  <mergeCells count="9">
    <mergeCell ref="A52:F52"/>
    <mergeCell ref="B3:F3"/>
    <mergeCell ref="B2:F2"/>
    <mergeCell ref="A5:F5"/>
    <mergeCell ref="C9:D9"/>
    <mergeCell ref="E9:F9"/>
    <mergeCell ref="A9:A10"/>
    <mergeCell ref="B9:B10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M58"/>
  <sheetViews>
    <sheetView topLeftCell="A16" zoomScale="85" zoomScaleNormal="85" zoomScaleSheetLayoutView="100" workbookViewId="0">
      <selection activeCell="M35" sqref="M35"/>
    </sheetView>
  </sheetViews>
  <sheetFormatPr defaultRowHeight="12.5"/>
  <cols>
    <col min="2" max="2" width="16" customWidth="1"/>
    <col min="3" max="3" width="16.453125" customWidth="1"/>
    <col min="4" max="4" width="10.81640625" customWidth="1"/>
    <col min="5" max="5" width="13.54296875" customWidth="1"/>
    <col min="6" max="6" width="14.453125" customWidth="1"/>
    <col min="7" max="7" width="11.453125" customWidth="1"/>
    <col min="8" max="8" width="12.453125" customWidth="1"/>
    <col min="9" max="9" width="16.453125" customWidth="1"/>
    <col min="10" max="10" width="19.453125" customWidth="1"/>
  </cols>
  <sheetData>
    <row r="1" spans="1:13" ht="15.5">
      <c r="A1" s="81"/>
      <c r="B1" s="81"/>
      <c r="C1" s="81"/>
      <c r="D1" s="1012"/>
      <c r="E1" s="1012"/>
      <c r="F1" s="36"/>
      <c r="G1" s="1012" t="s">
        <v>442</v>
      </c>
      <c r="H1" s="1012"/>
      <c r="I1" s="1012"/>
      <c r="J1" s="1012"/>
      <c r="K1" s="94"/>
      <c r="L1" s="81"/>
      <c r="M1" s="81"/>
    </row>
    <row r="2" spans="1:13" ht="15.5">
      <c r="A2" s="1085" t="s">
        <v>0</v>
      </c>
      <c r="B2" s="1085"/>
      <c r="C2" s="1085"/>
      <c r="D2" s="1085"/>
      <c r="E2" s="1085"/>
      <c r="F2" s="1085"/>
      <c r="G2" s="1085"/>
      <c r="H2" s="1085"/>
      <c r="I2" s="1085"/>
      <c r="J2" s="1085"/>
      <c r="K2" s="81"/>
      <c r="L2" s="81"/>
      <c r="M2" s="81"/>
    </row>
    <row r="3" spans="1:13" ht="18">
      <c r="A3" s="121"/>
      <c r="B3" s="121"/>
      <c r="C3" s="1100" t="s">
        <v>743</v>
      </c>
      <c r="D3" s="1100"/>
      <c r="E3" s="1100"/>
      <c r="F3" s="1100"/>
      <c r="G3" s="1100"/>
      <c r="H3" s="1100"/>
      <c r="I3" s="1100"/>
      <c r="J3" s="121"/>
      <c r="K3" s="81"/>
      <c r="L3" s="81"/>
      <c r="M3" s="81"/>
    </row>
    <row r="4" spans="1:13" ht="15.5">
      <c r="A4" s="924" t="s">
        <v>441</v>
      </c>
      <c r="B4" s="924"/>
      <c r="C4" s="924"/>
      <c r="D4" s="924"/>
      <c r="E4" s="924"/>
      <c r="F4" s="924"/>
      <c r="G4" s="924"/>
      <c r="H4" s="924"/>
      <c r="I4" s="924"/>
      <c r="J4" s="924"/>
      <c r="K4" s="81"/>
      <c r="L4" s="81"/>
      <c r="M4" s="81"/>
    </row>
    <row r="5" spans="1:13" ht="15.5">
      <c r="A5" s="862" t="s">
        <v>899</v>
      </c>
      <c r="B5" s="862"/>
      <c r="C5" s="83"/>
      <c r="D5" s="83"/>
      <c r="E5" s="83"/>
      <c r="F5" s="83"/>
      <c r="G5" s="83"/>
      <c r="H5" s="83"/>
      <c r="I5" s="83"/>
      <c r="J5" s="83"/>
      <c r="K5" s="81"/>
      <c r="L5" s="81"/>
      <c r="M5" s="81"/>
    </row>
    <row r="6" spans="1:13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8">
      <c r="A7" s="84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21.75" customHeight="1">
      <c r="A8" s="1095" t="s">
        <v>2</v>
      </c>
      <c r="B8" s="1095" t="s">
        <v>3</v>
      </c>
      <c r="C8" s="1097" t="s">
        <v>138</v>
      </c>
      <c r="D8" s="1098"/>
      <c r="E8" s="1098"/>
      <c r="F8" s="1098"/>
      <c r="G8" s="1098"/>
      <c r="H8" s="1098"/>
      <c r="I8" s="1098"/>
      <c r="J8" s="1099"/>
      <c r="K8" s="81"/>
      <c r="L8" s="81"/>
      <c r="M8" s="81"/>
    </row>
    <row r="9" spans="1:13" ht="39.75" customHeight="1">
      <c r="A9" s="1096"/>
      <c r="B9" s="1096"/>
      <c r="C9" s="86" t="s">
        <v>194</v>
      </c>
      <c r="D9" s="86" t="s">
        <v>118</v>
      </c>
      <c r="E9" s="86" t="s">
        <v>383</v>
      </c>
      <c r="F9" s="127" t="s">
        <v>164</v>
      </c>
      <c r="G9" s="127" t="s">
        <v>119</v>
      </c>
      <c r="H9" s="145" t="s">
        <v>193</v>
      </c>
      <c r="I9" s="145" t="s">
        <v>712</v>
      </c>
      <c r="J9" s="87" t="s">
        <v>18</v>
      </c>
      <c r="K9" s="93"/>
      <c r="L9" s="93"/>
      <c r="M9" s="93"/>
    </row>
    <row r="10" spans="1:13" s="14" customFormat="1" ht="13">
      <c r="A10" s="304">
        <v>1</v>
      </c>
      <c r="B10" s="304">
        <v>2</v>
      </c>
      <c r="C10" s="304">
        <v>3</v>
      </c>
      <c r="D10" s="304">
        <v>4</v>
      </c>
      <c r="E10" s="304">
        <v>5</v>
      </c>
      <c r="F10" s="304">
        <v>6</v>
      </c>
      <c r="G10" s="304">
        <v>7</v>
      </c>
      <c r="H10" s="305">
        <v>8</v>
      </c>
      <c r="I10" s="305">
        <v>9</v>
      </c>
      <c r="J10" s="306">
        <v>10</v>
      </c>
      <c r="K10" s="93"/>
      <c r="L10" s="93"/>
      <c r="M10" s="93"/>
    </row>
    <row r="11" spans="1:13" s="14" customFormat="1" ht="13">
      <c r="A11" s="349" t="s">
        <v>257</v>
      </c>
      <c r="B11" s="350" t="s">
        <v>901</v>
      </c>
      <c r="C11" s="416">
        <v>0</v>
      </c>
      <c r="D11" s="416">
        <v>0</v>
      </c>
      <c r="E11" s="416">
        <v>1993</v>
      </c>
      <c r="F11" s="416">
        <v>0</v>
      </c>
      <c r="G11" s="416">
        <v>0</v>
      </c>
      <c r="H11" s="421">
        <v>0</v>
      </c>
      <c r="I11" s="421">
        <v>0</v>
      </c>
      <c r="J11" s="422">
        <f>SUM(C11:I11)</f>
        <v>1993</v>
      </c>
      <c r="K11" s="93"/>
      <c r="L11" s="93"/>
      <c r="M11" s="93"/>
    </row>
    <row r="12" spans="1:13" s="14" customFormat="1" ht="13">
      <c r="A12" s="349" t="s">
        <v>258</v>
      </c>
      <c r="B12" s="350" t="s">
        <v>902</v>
      </c>
      <c r="C12" s="416">
        <v>0</v>
      </c>
      <c r="D12" s="416">
        <v>0</v>
      </c>
      <c r="E12" s="416">
        <v>2628</v>
      </c>
      <c r="F12" s="416">
        <v>0</v>
      </c>
      <c r="G12" s="416">
        <v>0</v>
      </c>
      <c r="H12" s="421">
        <v>0</v>
      </c>
      <c r="I12" s="421">
        <v>0</v>
      </c>
      <c r="J12" s="422">
        <f t="shared" ref="J12:J43" si="0">SUM(C12:I12)</f>
        <v>2628</v>
      </c>
      <c r="K12" s="93"/>
      <c r="L12" s="93"/>
      <c r="M12" s="93"/>
    </row>
    <row r="13" spans="1:13" s="14" customFormat="1" ht="13">
      <c r="A13" s="349" t="s">
        <v>259</v>
      </c>
      <c r="B13" s="350" t="s">
        <v>903</v>
      </c>
      <c r="C13" s="416">
        <v>0</v>
      </c>
      <c r="D13" s="416">
        <v>0</v>
      </c>
      <c r="E13" s="416">
        <v>1252</v>
      </c>
      <c r="F13" s="416">
        <v>0</v>
      </c>
      <c r="G13" s="416">
        <v>0</v>
      </c>
      <c r="H13" s="421">
        <v>0</v>
      </c>
      <c r="I13" s="421">
        <v>0</v>
      </c>
      <c r="J13" s="422">
        <f t="shared" si="0"/>
        <v>1252</v>
      </c>
      <c r="K13" s="93"/>
      <c r="L13" s="93"/>
      <c r="M13" s="93"/>
    </row>
    <row r="14" spans="1:13" s="14" customFormat="1" ht="13">
      <c r="A14" s="349" t="s">
        <v>260</v>
      </c>
      <c r="B14" s="350" t="s">
        <v>904</v>
      </c>
      <c r="C14" s="416">
        <v>0</v>
      </c>
      <c r="D14" s="416">
        <v>0</v>
      </c>
      <c r="E14" s="416">
        <v>2534</v>
      </c>
      <c r="F14" s="416">
        <v>0</v>
      </c>
      <c r="G14" s="416">
        <v>0</v>
      </c>
      <c r="H14" s="421">
        <v>0</v>
      </c>
      <c r="I14" s="421">
        <v>0</v>
      </c>
      <c r="J14" s="422">
        <f t="shared" si="0"/>
        <v>2534</v>
      </c>
      <c r="K14" s="93"/>
      <c r="L14" s="93"/>
      <c r="M14" s="93"/>
    </row>
    <row r="15" spans="1:13" s="14" customFormat="1" ht="13">
      <c r="A15" s="349" t="s">
        <v>261</v>
      </c>
      <c r="B15" s="350" t="s">
        <v>905</v>
      </c>
      <c r="C15" s="416">
        <v>0</v>
      </c>
      <c r="D15" s="416">
        <v>0</v>
      </c>
      <c r="E15" s="416">
        <v>1116</v>
      </c>
      <c r="F15" s="416">
        <v>0</v>
      </c>
      <c r="G15" s="416">
        <v>0</v>
      </c>
      <c r="H15" s="421">
        <v>0</v>
      </c>
      <c r="I15" s="421">
        <v>0</v>
      </c>
      <c r="J15" s="422">
        <f t="shared" si="0"/>
        <v>1116</v>
      </c>
      <c r="K15" s="93"/>
      <c r="L15" s="93"/>
      <c r="M15" s="93"/>
    </row>
    <row r="16" spans="1:13" s="14" customFormat="1" ht="13">
      <c r="A16" s="349" t="s">
        <v>262</v>
      </c>
      <c r="B16" s="350" t="s">
        <v>906</v>
      </c>
      <c r="C16" s="416">
        <v>0</v>
      </c>
      <c r="D16" s="416">
        <v>0</v>
      </c>
      <c r="E16" s="416">
        <v>1403</v>
      </c>
      <c r="F16" s="416">
        <v>0</v>
      </c>
      <c r="G16" s="416">
        <v>0</v>
      </c>
      <c r="H16" s="421">
        <v>0</v>
      </c>
      <c r="I16" s="421">
        <v>0</v>
      </c>
      <c r="J16" s="422">
        <f t="shared" si="0"/>
        <v>1403</v>
      </c>
      <c r="K16" s="93"/>
      <c r="L16" s="93"/>
      <c r="M16" s="93"/>
    </row>
    <row r="17" spans="1:13" s="14" customFormat="1" ht="13">
      <c r="A17" s="349" t="s">
        <v>263</v>
      </c>
      <c r="B17" s="350" t="s">
        <v>907</v>
      </c>
      <c r="C17" s="416">
        <v>0</v>
      </c>
      <c r="D17" s="416">
        <v>0</v>
      </c>
      <c r="E17" s="416">
        <v>1884</v>
      </c>
      <c r="F17" s="416">
        <v>0</v>
      </c>
      <c r="G17" s="416">
        <v>0</v>
      </c>
      <c r="H17" s="421">
        <v>0</v>
      </c>
      <c r="I17" s="421">
        <v>0</v>
      </c>
      <c r="J17" s="422">
        <f t="shared" si="0"/>
        <v>1884</v>
      </c>
      <c r="K17" s="93"/>
      <c r="L17" s="93"/>
      <c r="M17" s="93"/>
    </row>
    <row r="18" spans="1:13" s="14" customFormat="1" ht="13">
      <c r="A18" s="349" t="s">
        <v>264</v>
      </c>
      <c r="B18" s="350" t="s">
        <v>908</v>
      </c>
      <c r="C18" s="416">
        <v>0</v>
      </c>
      <c r="D18" s="416">
        <v>0</v>
      </c>
      <c r="E18" s="416">
        <v>2652</v>
      </c>
      <c r="F18" s="416">
        <v>0</v>
      </c>
      <c r="G18" s="416">
        <v>0</v>
      </c>
      <c r="H18" s="421">
        <v>0</v>
      </c>
      <c r="I18" s="421">
        <v>0</v>
      </c>
      <c r="J18" s="422">
        <f t="shared" si="0"/>
        <v>2652</v>
      </c>
      <c r="K18" s="93"/>
      <c r="L18" s="93"/>
      <c r="M18" s="93"/>
    </row>
    <row r="19" spans="1:13" s="14" customFormat="1" ht="13">
      <c r="A19" s="349" t="s">
        <v>283</v>
      </c>
      <c r="B19" s="350" t="s">
        <v>909</v>
      </c>
      <c r="C19" s="416">
        <v>0</v>
      </c>
      <c r="D19" s="416">
        <v>0</v>
      </c>
      <c r="E19" s="416">
        <v>1798</v>
      </c>
      <c r="F19" s="416">
        <v>0</v>
      </c>
      <c r="G19" s="416">
        <v>0</v>
      </c>
      <c r="H19" s="421">
        <v>0</v>
      </c>
      <c r="I19" s="421">
        <v>0</v>
      </c>
      <c r="J19" s="422">
        <f t="shared" si="0"/>
        <v>1798</v>
      </c>
      <c r="K19" s="93"/>
      <c r="L19" s="93"/>
      <c r="M19" s="93"/>
    </row>
    <row r="20" spans="1:13" s="14" customFormat="1" ht="13">
      <c r="A20" s="349" t="s">
        <v>284</v>
      </c>
      <c r="B20" s="350" t="s">
        <v>910</v>
      </c>
      <c r="C20" s="416">
        <v>0</v>
      </c>
      <c r="D20" s="416">
        <v>0</v>
      </c>
      <c r="E20" s="416">
        <v>901</v>
      </c>
      <c r="F20" s="416">
        <v>0</v>
      </c>
      <c r="G20" s="416">
        <v>0</v>
      </c>
      <c r="H20" s="421">
        <v>0</v>
      </c>
      <c r="I20" s="421">
        <v>0</v>
      </c>
      <c r="J20" s="422">
        <f t="shared" si="0"/>
        <v>901</v>
      </c>
      <c r="K20" s="93"/>
      <c r="L20" s="93"/>
      <c r="M20" s="93"/>
    </row>
    <row r="21" spans="1:13" s="14" customFormat="1" ht="13">
      <c r="A21" s="349" t="s">
        <v>285</v>
      </c>
      <c r="B21" s="350" t="s">
        <v>911</v>
      </c>
      <c r="C21" s="416">
        <v>0</v>
      </c>
      <c r="D21" s="416">
        <v>0</v>
      </c>
      <c r="E21" s="416">
        <v>1974</v>
      </c>
      <c r="F21" s="416">
        <v>0</v>
      </c>
      <c r="G21" s="416">
        <v>0</v>
      </c>
      <c r="H21" s="421">
        <v>0</v>
      </c>
      <c r="I21" s="421">
        <v>0</v>
      </c>
      <c r="J21" s="422">
        <f t="shared" si="0"/>
        <v>1974</v>
      </c>
      <c r="K21" s="93"/>
      <c r="L21" s="93"/>
      <c r="M21" s="93"/>
    </row>
    <row r="22" spans="1:13" s="14" customFormat="1" ht="13">
      <c r="A22" s="349" t="s">
        <v>313</v>
      </c>
      <c r="B22" s="350" t="s">
        <v>912</v>
      </c>
      <c r="C22" s="416">
        <v>0</v>
      </c>
      <c r="D22" s="416">
        <v>0</v>
      </c>
      <c r="E22" s="416">
        <v>1633</v>
      </c>
      <c r="F22" s="416">
        <v>0</v>
      </c>
      <c r="G22" s="416">
        <v>0</v>
      </c>
      <c r="H22" s="421">
        <v>0</v>
      </c>
      <c r="I22" s="421">
        <v>0</v>
      </c>
      <c r="J22" s="422">
        <f t="shared" si="0"/>
        <v>1633</v>
      </c>
      <c r="K22" s="93"/>
      <c r="L22" s="93"/>
      <c r="M22" s="93"/>
    </row>
    <row r="23" spans="1:13" s="14" customFormat="1" ht="13">
      <c r="A23" s="349" t="s">
        <v>314</v>
      </c>
      <c r="B23" s="350" t="s">
        <v>913</v>
      </c>
      <c r="C23" s="416">
        <v>0</v>
      </c>
      <c r="D23" s="416">
        <v>0</v>
      </c>
      <c r="E23" s="416">
        <v>1826</v>
      </c>
      <c r="F23" s="416">
        <v>0</v>
      </c>
      <c r="G23" s="416">
        <v>0</v>
      </c>
      <c r="H23" s="421">
        <v>0</v>
      </c>
      <c r="I23" s="421">
        <v>0</v>
      </c>
      <c r="J23" s="422">
        <f t="shared" si="0"/>
        <v>1826</v>
      </c>
      <c r="K23" s="93"/>
      <c r="L23" s="93"/>
      <c r="M23" s="93"/>
    </row>
    <row r="24" spans="1:13" s="14" customFormat="1" ht="13">
      <c r="A24" s="349" t="s">
        <v>315</v>
      </c>
      <c r="B24" s="350" t="s">
        <v>914</v>
      </c>
      <c r="C24" s="416">
        <v>0</v>
      </c>
      <c r="D24" s="416">
        <v>0</v>
      </c>
      <c r="E24" s="416">
        <v>1511</v>
      </c>
      <c r="F24" s="416">
        <v>0</v>
      </c>
      <c r="G24" s="416">
        <v>0</v>
      </c>
      <c r="H24" s="421">
        <v>0</v>
      </c>
      <c r="I24" s="421">
        <v>0</v>
      </c>
      <c r="J24" s="422">
        <f t="shared" si="0"/>
        <v>1511</v>
      </c>
      <c r="K24" s="93"/>
      <c r="L24" s="93"/>
      <c r="M24" s="93"/>
    </row>
    <row r="25" spans="1:13" s="14" customFormat="1" ht="13">
      <c r="A25" s="349" t="s">
        <v>316</v>
      </c>
      <c r="B25" s="350" t="s">
        <v>915</v>
      </c>
      <c r="C25" s="416">
        <v>41</v>
      </c>
      <c r="D25" s="416">
        <v>0</v>
      </c>
      <c r="E25" s="416">
        <v>563</v>
      </c>
      <c r="F25" s="416">
        <v>0</v>
      </c>
      <c r="G25" s="295">
        <v>148</v>
      </c>
      <c r="H25" s="421">
        <v>0</v>
      </c>
      <c r="I25" s="421">
        <v>0</v>
      </c>
      <c r="J25" s="422">
        <f t="shared" si="0"/>
        <v>752</v>
      </c>
      <c r="K25" s="93"/>
      <c r="L25" s="93"/>
      <c r="M25" s="93"/>
    </row>
    <row r="26" spans="1:13" s="14" customFormat="1" ht="13">
      <c r="A26" s="349" t="s">
        <v>916</v>
      </c>
      <c r="B26" s="350" t="s">
        <v>917</v>
      </c>
      <c r="C26" s="416">
        <v>0</v>
      </c>
      <c r="D26" s="416">
        <v>0</v>
      </c>
      <c r="E26" s="416">
        <v>2218</v>
      </c>
      <c r="F26" s="416">
        <v>0</v>
      </c>
      <c r="G26" s="295">
        <v>398</v>
      </c>
      <c r="H26" s="421">
        <v>0</v>
      </c>
      <c r="I26" s="421">
        <v>0</v>
      </c>
      <c r="J26" s="422">
        <f t="shared" si="0"/>
        <v>2616</v>
      </c>
      <c r="K26" s="93"/>
      <c r="L26" s="93"/>
      <c r="M26" s="93"/>
    </row>
    <row r="27" spans="1:13" s="14" customFormat="1" ht="13">
      <c r="A27" s="349" t="s">
        <v>918</v>
      </c>
      <c r="B27" s="350" t="s">
        <v>919</v>
      </c>
      <c r="C27" s="416">
        <v>0</v>
      </c>
      <c r="D27" s="416">
        <v>0</v>
      </c>
      <c r="E27" s="416">
        <v>1412</v>
      </c>
      <c r="F27" s="416">
        <v>0</v>
      </c>
      <c r="G27" s="362">
        <v>0</v>
      </c>
      <c r="H27" s="421">
        <v>0</v>
      </c>
      <c r="I27" s="421">
        <v>0</v>
      </c>
      <c r="J27" s="422">
        <f t="shared" si="0"/>
        <v>1412</v>
      </c>
      <c r="K27" s="93"/>
      <c r="L27" s="93"/>
      <c r="M27" s="93"/>
    </row>
    <row r="28" spans="1:13">
      <c r="A28" s="349" t="s">
        <v>920</v>
      </c>
      <c r="B28" s="350" t="s">
        <v>921</v>
      </c>
      <c r="C28" s="416">
        <v>0</v>
      </c>
      <c r="D28" s="295">
        <v>0</v>
      </c>
      <c r="E28" s="416">
        <v>2166</v>
      </c>
      <c r="F28" s="295">
        <v>0</v>
      </c>
      <c r="G28" s="295">
        <v>0</v>
      </c>
      <c r="H28" s="423">
        <v>0</v>
      </c>
      <c r="I28" s="423">
        <v>0</v>
      </c>
      <c r="J28" s="422">
        <f t="shared" si="0"/>
        <v>2166</v>
      </c>
      <c r="K28" s="81"/>
      <c r="L28" s="81"/>
      <c r="M28" s="81"/>
    </row>
    <row r="29" spans="1:13">
      <c r="A29" s="349" t="s">
        <v>922</v>
      </c>
      <c r="B29" s="350" t="s">
        <v>923</v>
      </c>
      <c r="C29" s="416">
        <v>0</v>
      </c>
      <c r="D29" s="295">
        <v>0</v>
      </c>
      <c r="E29" s="416">
        <v>2156</v>
      </c>
      <c r="F29" s="295">
        <v>0</v>
      </c>
      <c r="G29" s="295">
        <v>0</v>
      </c>
      <c r="H29" s="423">
        <v>0</v>
      </c>
      <c r="I29" s="423">
        <v>0</v>
      </c>
      <c r="J29" s="422">
        <f t="shared" si="0"/>
        <v>2156</v>
      </c>
      <c r="K29" s="81"/>
      <c r="L29" s="81"/>
      <c r="M29" s="81"/>
    </row>
    <row r="30" spans="1:13">
      <c r="A30" s="349" t="s">
        <v>924</v>
      </c>
      <c r="B30" s="350" t="s">
        <v>925</v>
      </c>
      <c r="C30" s="416">
        <v>0</v>
      </c>
      <c r="D30" s="295">
        <v>0</v>
      </c>
      <c r="E30" s="416">
        <v>2654</v>
      </c>
      <c r="F30" s="295">
        <v>0</v>
      </c>
      <c r="G30" s="295">
        <v>0</v>
      </c>
      <c r="H30" s="423">
        <v>0</v>
      </c>
      <c r="I30" s="423">
        <v>0</v>
      </c>
      <c r="J30" s="422">
        <f t="shared" si="0"/>
        <v>2654</v>
      </c>
      <c r="K30" s="81"/>
      <c r="L30" s="81"/>
      <c r="M30" s="81"/>
    </row>
    <row r="31" spans="1:13">
      <c r="A31" s="349" t="s">
        <v>926</v>
      </c>
      <c r="B31" s="350" t="s">
        <v>927</v>
      </c>
      <c r="C31" s="416">
        <v>0</v>
      </c>
      <c r="D31" s="295">
        <v>0</v>
      </c>
      <c r="E31" s="416">
        <v>1630</v>
      </c>
      <c r="F31" s="295">
        <v>0</v>
      </c>
      <c r="G31" s="295">
        <v>0</v>
      </c>
      <c r="H31" s="423">
        <v>0</v>
      </c>
      <c r="I31" s="423">
        <v>0</v>
      </c>
      <c r="J31" s="422">
        <f t="shared" si="0"/>
        <v>1630</v>
      </c>
      <c r="K31" s="81"/>
      <c r="L31" s="81"/>
      <c r="M31" s="81"/>
    </row>
    <row r="32" spans="1:13">
      <c r="A32" s="349" t="s">
        <v>928</v>
      </c>
      <c r="B32" s="350" t="s">
        <v>929</v>
      </c>
      <c r="C32" s="416">
        <v>0</v>
      </c>
      <c r="D32" s="295">
        <v>0</v>
      </c>
      <c r="E32" s="416">
        <v>2647</v>
      </c>
      <c r="F32" s="295">
        <v>0</v>
      </c>
      <c r="G32" s="295">
        <v>0</v>
      </c>
      <c r="H32" s="423">
        <v>0</v>
      </c>
      <c r="I32" s="423">
        <v>0</v>
      </c>
      <c r="J32" s="422">
        <f t="shared" si="0"/>
        <v>2647</v>
      </c>
      <c r="K32" s="81"/>
      <c r="L32" s="81"/>
      <c r="M32" s="81"/>
    </row>
    <row r="33" spans="1:13">
      <c r="A33" s="349" t="s">
        <v>930</v>
      </c>
      <c r="B33" s="350" t="s">
        <v>931</v>
      </c>
      <c r="C33" s="416">
        <v>0</v>
      </c>
      <c r="D33" s="295">
        <v>0</v>
      </c>
      <c r="E33" s="416">
        <v>1380</v>
      </c>
      <c r="F33" s="295">
        <v>0</v>
      </c>
      <c r="G33" s="295">
        <v>0</v>
      </c>
      <c r="H33" s="423">
        <v>0</v>
      </c>
      <c r="I33" s="423">
        <v>0</v>
      </c>
      <c r="J33" s="422">
        <f t="shared" si="0"/>
        <v>1380</v>
      </c>
      <c r="K33" s="81"/>
      <c r="L33" s="81"/>
      <c r="M33" s="81"/>
    </row>
    <row r="34" spans="1:13">
      <c r="A34" s="349" t="s">
        <v>932</v>
      </c>
      <c r="B34" s="350" t="s">
        <v>933</v>
      </c>
      <c r="C34" s="416">
        <v>0</v>
      </c>
      <c r="D34" s="295">
        <v>0</v>
      </c>
      <c r="E34" s="416">
        <v>1383</v>
      </c>
      <c r="F34" s="295">
        <v>0</v>
      </c>
      <c r="G34" s="295">
        <v>0</v>
      </c>
      <c r="H34" s="423">
        <v>0</v>
      </c>
      <c r="I34" s="423">
        <v>0</v>
      </c>
      <c r="J34" s="422">
        <f t="shared" si="0"/>
        <v>1383</v>
      </c>
      <c r="K34" s="81"/>
      <c r="L34" s="81"/>
      <c r="M34" s="81"/>
    </row>
    <row r="35" spans="1:13">
      <c r="A35" s="349" t="s">
        <v>934</v>
      </c>
      <c r="B35" s="350" t="s">
        <v>935</v>
      </c>
      <c r="C35" s="416">
        <v>0</v>
      </c>
      <c r="D35" s="295">
        <v>0</v>
      </c>
      <c r="E35" s="416">
        <v>1398</v>
      </c>
      <c r="F35" s="295">
        <v>0</v>
      </c>
      <c r="G35" s="295">
        <v>0</v>
      </c>
      <c r="H35" s="423">
        <v>0</v>
      </c>
      <c r="I35" s="423">
        <v>0</v>
      </c>
      <c r="J35" s="422">
        <f t="shared" si="0"/>
        <v>1398</v>
      </c>
      <c r="K35" s="81"/>
      <c r="L35" s="81"/>
      <c r="M35" s="81"/>
    </row>
    <row r="36" spans="1:13">
      <c r="A36" s="349" t="s">
        <v>936</v>
      </c>
      <c r="B36" s="350" t="s">
        <v>937</v>
      </c>
      <c r="C36" s="416">
        <v>0</v>
      </c>
      <c r="D36" s="295">
        <v>0</v>
      </c>
      <c r="E36" s="416">
        <v>1456</v>
      </c>
      <c r="F36" s="295">
        <v>0</v>
      </c>
      <c r="G36" s="295">
        <v>0</v>
      </c>
      <c r="H36" s="423">
        <v>0</v>
      </c>
      <c r="I36" s="423">
        <v>0</v>
      </c>
      <c r="J36" s="422">
        <f t="shared" si="0"/>
        <v>1456</v>
      </c>
      <c r="K36" s="81"/>
      <c r="L36" s="81"/>
      <c r="M36" s="81"/>
    </row>
    <row r="37" spans="1:13">
      <c r="A37" s="349" t="s">
        <v>938</v>
      </c>
      <c r="B37" s="350" t="s">
        <v>939</v>
      </c>
      <c r="C37" s="416">
        <v>0</v>
      </c>
      <c r="D37" s="295">
        <v>0</v>
      </c>
      <c r="E37" s="416">
        <v>1516</v>
      </c>
      <c r="F37" s="295">
        <v>0</v>
      </c>
      <c r="G37" s="295">
        <v>0</v>
      </c>
      <c r="H37" s="423">
        <v>0</v>
      </c>
      <c r="I37" s="423">
        <v>0</v>
      </c>
      <c r="J37" s="422">
        <f t="shared" si="0"/>
        <v>1516</v>
      </c>
      <c r="K37" s="81"/>
      <c r="L37" s="81"/>
      <c r="M37" s="81"/>
    </row>
    <row r="38" spans="1:13">
      <c r="A38" s="349" t="s">
        <v>940</v>
      </c>
      <c r="B38" s="356" t="s">
        <v>941</v>
      </c>
      <c r="C38" s="416">
        <v>0</v>
      </c>
      <c r="D38" s="295">
        <v>0</v>
      </c>
      <c r="E38" s="416">
        <v>1303</v>
      </c>
      <c r="F38" s="295">
        <v>0</v>
      </c>
      <c r="G38" s="295">
        <v>0</v>
      </c>
      <c r="H38" s="423">
        <v>0</v>
      </c>
      <c r="I38" s="423">
        <v>0</v>
      </c>
      <c r="J38" s="422">
        <f t="shared" si="0"/>
        <v>1303</v>
      </c>
      <c r="K38" s="81"/>
      <c r="L38" s="81"/>
      <c r="M38" s="81"/>
    </row>
    <row r="39" spans="1:13">
      <c r="A39" s="349" t="s">
        <v>942</v>
      </c>
      <c r="B39" s="356" t="s">
        <v>943</v>
      </c>
      <c r="C39" s="416">
        <v>0</v>
      </c>
      <c r="D39" s="295">
        <v>0</v>
      </c>
      <c r="E39" s="416">
        <v>794</v>
      </c>
      <c r="F39" s="295">
        <v>0</v>
      </c>
      <c r="G39" s="295">
        <v>0</v>
      </c>
      <c r="H39" s="423">
        <v>0</v>
      </c>
      <c r="I39" s="423">
        <v>0</v>
      </c>
      <c r="J39" s="422">
        <f t="shared" si="0"/>
        <v>794</v>
      </c>
      <c r="K39" s="81"/>
      <c r="L39" s="81"/>
      <c r="M39" s="81"/>
    </row>
    <row r="40" spans="1:13">
      <c r="A40" s="349" t="s">
        <v>944</v>
      </c>
      <c r="B40" s="356" t="s">
        <v>945</v>
      </c>
      <c r="C40" s="416">
        <v>0</v>
      </c>
      <c r="D40" s="295">
        <v>0</v>
      </c>
      <c r="E40" s="416">
        <v>1047</v>
      </c>
      <c r="F40" s="295">
        <v>0</v>
      </c>
      <c r="G40" s="295">
        <v>0</v>
      </c>
      <c r="H40" s="423">
        <v>0</v>
      </c>
      <c r="I40" s="423">
        <v>0</v>
      </c>
      <c r="J40" s="422">
        <f t="shared" si="0"/>
        <v>1047</v>
      </c>
      <c r="K40" s="81"/>
      <c r="L40" s="81"/>
      <c r="M40" s="81"/>
    </row>
    <row r="41" spans="1:13">
      <c r="A41" s="349" t="s">
        <v>946</v>
      </c>
      <c r="B41" s="356" t="s">
        <v>947</v>
      </c>
      <c r="C41" s="416">
        <v>0</v>
      </c>
      <c r="D41" s="295">
        <v>0</v>
      </c>
      <c r="E41" s="416">
        <v>657</v>
      </c>
      <c r="F41" s="295">
        <v>0</v>
      </c>
      <c r="G41" s="295">
        <v>0</v>
      </c>
      <c r="H41" s="423">
        <v>0</v>
      </c>
      <c r="I41" s="423">
        <v>0</v>
      </c>
      <c r="J41" s="422">
        <f t="shared" si="0"/>
        <v>657</v>
      </c>
      <c r="K41" s="81"/>
      <c r="L41" s="81"/>
      <c r="M41" s="81"/>
    </row>
    <row r="42" spans="1:13" ht="25">
      <c r="A42" s="349" t="s">
        <v>948</v>
      </c>
      <c r="B42" s="356" t="s">
        <v>949</v>
      </c>
      <c r="C42" s="416">
        <v>0</v>
      </c>
      <c r="D42" s="295">
        <v>0</v>
      </c>
      <c r="E42" s="416">
        <v>572</v>
      </c>
      <c r="F42" s="295">
        <v>0</v>
      </c>
      <c r="G42" s="295">
        <v>0</v>
      </c>
      <c r="H42" s="423">
        <v>0</v>
      </c>
      <c r="I42" s="423">
        <v>0</v>
      </c>
      <c r="J42" s="422">
        <f t="shared" si="0"/>
        <v>572</v>
      </c>
      <c r="K42" s="81"/>
      <c r="L42" s="81"/>
      <c r="M42" s="81"/>
    </row>
    <row r="43" spans="1:13" ht="25">
      <c r="A43" s="349" t="s">
        <v>950</v>
      </c>
      <c r="B43" s="356" t="s">
        <v>951</v>
      </c>
      <c r="C43" s="416">
        <v>0</v>
      </c>
      <c r="D43" s="295">
        <v>0</v>
      </c>
      <c r="E43" s="416">
        <v>783</v>
      </c>
      <c r="F43" s="295">
        <v>0</v>
      </c>
      <c r="G43" s="295">
        <v>0</v>
      </c>
      <c r="H43" s="423">
        <v>0</v>
      </c>
      <c r="I43" s="423">
        <v>0</v>
      </c>
      <c r="J43" s="422">
        <f t="shared" si="0"/>
        <v>783</v>
      </c>
      <c r="K43" s="81"/>
      <c r="L43" s="81"/>
      <c r="M43" s="81"/>
    </row>
    <row r="44" spans="1:13" ht="13">
      <c r="A44" s="85" t="s">
        <v>18</v>
      </c>
      <c r="B44" s="89"/>
      <c r="C44" s="88">
        <f>SUM(C11:C43)</f>
        <v>41</v>
      </c>
      <c r="D44" s="88">
        <f t="shared" ref="D44:J44" si="1">SUM(D11:D43)</f>
        <v>0</v>
      </c>
      <c r="E44" s="88">
        <f t="shared" si="1"/>
        <v>52840</v>
      </c>
      <c r="F44" s="88">
        <f t="shared" si="1"/>
        <v>0</v>
      </c>
      <c r="G44" s="88">
        <f t="shared" si="1"/>
        <v>546</v>
      </c>
      <c r="H44" s="88">
        <f t="shared" si="1"/>
        <v>0</v>
      </c>
      <c r="I44" s="88">
        <f t="shared" si="1"/>
        <v>0</v>
      </c>
      <c r="J44" s="88">
        <f t="shared" si="1"/>
        <v>53427</v>
      </c>
      <c r="L44" s="81"/>
      <c r="M44" s="81"/>
    </row>
    <row r="45" spans="1:13">
      <c r="A45" s="9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>
      <c r="A47" s="81" t="s">
        <v>120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>
      <c r="A48" s="81" t="s">
        <v>195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>
      <c r="A49" t="s">
        <v>121</v>
      </c>
    </row>
    <row r="50" spans="1:13">
      <c r="A50" s="1094" t="s">
        <v>122</v>
      </c>
      <c r="B50" s="1094"/>
      <c r="C50" s="1094"/>
      <c r="D50" s="1094"/>
      <c r="E50" s="1094"/>
      <c r="F50" s="1094"/>
      <c r="G50" s="1094"/>
      <c r="H50" s="1094"/>
      <c r="I50" s="1094"/>
      <c r="J50" s="1094"/>
      <c r="K50" s="1094"/>
      <c r="L50" s="1094"/>
      <c r="M50" s="1094"/>
    </row>
    <row r="51" spans="1:13">
      <c r="A51" s="1101" t="s">
        <v>123</v>
      </c>
      <c r="B51" s="1101"/>
      <c r="C51" s="1101"/>
      <c r="D51" s="1101"/>
      <c r="E51" s="81"/>
      <c r="F51" s="81"/>
      <c r="G51" s="81"/>
      <c r="H51" s="81"/>
      <c r="I51" s="81"/>
      <c r="J51" s="81"/>
      <c r="K51" s="81"/>
      <c r="L51" s="81"/>
      <c r="M51" s="81"/>
    </row>
    <row r="52" spans="1:13">
      <c r="A52" s="128" t="s">
        <v>165</v>
      </c>
      <c r="B52" s="128"/>
      <c r="C52" s="128"/>
      <c r="D52" s="128"/>
      <c r="E52" s="81"/>
      <c r="F52" s="81"/>
      <c r="G52" s="81"/>
      <c r="H52" s="81"/>
      <c r="I52" s="81"/>
      <c r="J52" s="81"/>
      <c r="K52" s="81"/>
      <c r="L52" s="81"/>
      <c r="M52" s="81"/>
    </row>
    <row r="53" spans="1:13">
      <c r="A53" s="128"/>
      <c r="B53" s="128"/>
      <c r="C53" s="128"/>
      <c r="D53" s="128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5.5">
      <c r="A54" s="286"/>
      <c r="B54" s="286"/>
      <c r="H54" s="1021" t="s">
        <v>13</v>
      </c>
      <c r="I54" s="1021"/>
      <c r="K54" s="129"/>
      <c r="L54" s="81"/>
      <c r="M54" s="81"/>
    </row>
    <row r="55" spans="1:13" ht="15.75" customHeight="1">
      <c r="A55" s="286" t="s">
        <v>12</v>
      </c>
      <c r="C55" s="399"/>
      <c r="D55" s="826" t="s">
        <v>13</v>
      </c>
      <c r="E55" s="826"/>
      <c r="F55" s="14"/>
      <c r="H55" s="485" t="s">
        <v>14</v>
      </c>
      <c r="K55" s="81"/>
      <c r="L55" s="81"/>
      <c r="M55" s="81"/>
    </row>
    <row r="56" spans="1:13" ht="15.75" customHeight="1">
      <c r="A56" s="286"/>
      <c r="B56" s="286"/>
      <c r="C56" s="827" t="s">
        <v>898</v>
      </c>
      <c r="D56" s="827"/>
      <c r="E56" s="827"/>
      <c r="F56" s="827"/>
      <c r="H56" s="485" t="s">
        <v>953</v>
      </c>
      <c r="K56" s="129"/>
      <c r="L56" s="81"/>
      <c r="M56" s="81"/>
    </row>
    <row r="57" spans="1:13" ht="13">
      <c r="H57" s="287" t="s">
        <v>84</v>
      </c>
      <c r="K57" s="31"/>
      <c r="L57" s="31"/>
      <c r="M57" s="81"/>
    </row>
    <row r="58" spans="1:13">
      <c r="A58" s="1089"/>
      <c r="B58" s="1089"/>
      <c r="C58" s="1089"/>
      <c r="D58" s="1089"/>
      <c r="E58" s="1089"/>
      <c r="F58" s="1089"/>
      <c r="G58" s="1089"/>
      <c r="H58" s="1089"/>
      <c r="I58" s="1089"/>
      <c r="J58" s="1089"/>
      <c r="K58" s="81"/>
      <c r="L58" s="81"/>
      <c r="M58" s="81"/>
    </row>
  </sheetData>
  <mergeCells count="17">
    <mergeCell ref="A58:J58"/>
    <mergeCell ref="A50:D50"/>
    <mergeCell ref="E50:J50"/>
    <mergeCell ref="A51:D51"/>
    <mergeCell ref="H54:I54"/>
    <mergeCell ref="D55:E55"/>
    <mergeCell ref="C56:F56"/>
    <mergeCell ref="D1:E1"/>
    <mergeCell ref="G1:J1"/>
    <mergeCell ref="A2:J2"/>
    <mergeCell ref="A4:J4"/>
    <mergeCell ref="A5:B5"/>
    <mergeCell ref="K50:M50"/>
    <mergeCell ref="A8:A9"/>
    <mergeCell ref="B8:B9"/>
    <mergeCell ref="C8:J8"/>
    <mergeCell ref="C3:I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Z55"/>
  <sheetViews>
    <sheetView topLeftCell="A21" zoomScale="85" zoomScaleNormal="85" zoomScaleSheetLayoutView="76" workbookViewId="0">
      <selection activeCell="I30" sqref="I30"/>
    </sheetView>
  </sheetViews>
  <sheetFormatPr defaultRowHeight="12.5"/>
  <cols>
    <col min="1" max="1" width="6.1796875" customWidth="1"/>
    <col min="2" max="5" width="17" customWidth="1"/>
    <col min="6" max="6" width="25.81640625" bestFit="1" customWidth="1"/>
    <col min="7" max="11" width="17" customWidth="1"/>
    <col min="12" max="12" width="18.81640625" customWidth="1"/>
    <col min="13" max="13" width="18.54296875" customWidth="1"/>
    <col min="14" max="14" width="12.453125" customWidth="1"/>
    <col min="15" max="15" width="12.54296875" customWidth="1"/>
    <col min="16" max="16" width="16.1796875" customWidth="1"/>
  </cols>
  <sheetData>
    <row r="1" spans="1:26" ht="15.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1012" t="s">
        <v>542</v>
      </c>
      <c r="M1" s="1012"/>
      <c r="N1" s="94"/>
      <c r="O1" s="81"/>
      <c r="P1" s="81"/>
    </row>
    <row r="2" spans="1:26" ht="15.5">
      <c r="A2" s="1085" t="s">
        <v>0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81"/>
      <c r="O2" s="81"/>
      <c r="P2" s="81"/>
    </row>
    <row r="3" spans="1:26" ht="20">
      <c r="A3" s="923" t="s">
        <v>743</v>
      </c>
      <c r="B3" s="923"/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81"/>
      <c r="O3" s="81"/>
      <c r="P3" s="81"/>
    </row>
    <row r="4" spans="1:26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26" ht="15.5">
      <c r="A5" s="924" t="s">
        <v>541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81"/>
      <c r="O5" s="81"/>
      <c r="P5" s="81"/>
    </row>
    <row r="6" spans="1:26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26" ht="13">
      <c r="A7" s="862" t="s">
        <v>899</v>
      </c>
      <c r="B7" s="862"/>
      <c r="C7" s="28"/>
      <c r="D7" s="28"/>
      <c r="E7" s="28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26" ht="18">
      <c r="A8" s="84"/>
      <c r="B8" s="84"/>
      <c r="C8" s="84"/>
      <c r="D8" s="84"/>
      <c r="E8" s="84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26" ht="13">
      <c r="A9" s="1087" t="s">
        <v>2</v>
      </c>
      <c r="B9" s="1087" t="s">
        <v>3</v>
      </c>
      <c r="C9" s="1102" t="s">
        <v>118</v>
      </c>
      <c r="D9" s="1102"/>
      <c r="E9" s="1103"/>
      <c r="F9" s="1104" t="s">
        <v>119</v>
      </c>
      <c r="G9" s="1102"/>
      <c r="H9" s="1102"/>
      <c r="I9" s="1103"/>
      <c r="J9" s="1104" t="s">
        <v>193</v>
      </c>
      <c r="K9" s="1102"/>
      <c r="L9" s="1102"/>
      <c r="M9" s="1103"/>
      <c r="Y9" s="9"/>
      <c r="Z9" s="12"/>
    </row>
    <row r="10" spans="1:26" ht="26">
      <c r="A10" s="1087"/>
      <c r="B10" s="1087"/>
      <c r="C10" s="131" t="s">
        <v>385</v>
      </c>
      <c r="D10" s="4" t="s">
        <v>382</v>
      </c>
      <c r="E10" s="131" t="s">
        <v>196</v>
      </c>
      <c r="F10" s="4" t="s">
        <v>380</v>
      </c>
      <c r="G10" s="131" t="s">
        <v>381</v>
      </c>
      <c r="H10" s="4" t="s">
        <v>382</v>
      </c>
      <c r="I10" s="131" t="s">
        <v>196</v>
      </c>
      <c r="J10" s="4" t="s">
        <v>384</v>
      </c>
      <c r="K10" s="131" t="s">
        <v>381</v>
      </c>
      <c r="L10" s="4" t="s">
        <v>382</v>
      </c>
      <c r="M10" s="5" t="s">
        <v>196</v>
      </c>
    </row>
    <row r="11" spans="1:26" s="14" customFormat="1" ht="13">
      <c r="A11" s="304">
        <v>1</v>
      </c>
      <c r="B11" s="304">
        <v>2</v>
      </c>
      <c r="C11" s="304">
        <v>3</v>
      </c>
      <c r="D11" s="304">
        <v>4</v>
      </c>
      <c r="E11" s="304">
        <v>5</v>
      </c>
      <c r="F11" s="304">
        <v>6</v>
      </c>
      <c r="G11" s="304">
        <v>7</v>
      </c>
      <c r="H11" s="304">
        <v>8</v>
      </c>
      <c r="I11" s="304">
        <v>9</v>
      </c>
      <c r="J11" s="304">
        <v>10</v>
      </c>
      <c r="K11" s="304">
        <v>11</v>
      </c>
      <c r="L11" s="304">
        <v>12</v>
      </c>
      <c r="M11" s="304">
        <v>13</v>
      </c>
    </row>
    <row r="12" spans="1:26" s="14" customFormat="1" ht="13">
      <c r="A12" s="349" t="s">
        <v>257</v>
      </c>
      <c r="B12" s="350" t="s">
        <v>901</v>
      </c>
      <c r="C12" s="304" t="s">
        <v>7</v>
      </c>
      <c r="D12" s="304" t="s">
        <v>7</v>
      </c>
      <c r="E12" s="304" t="s">
        <v>7</v>
      </c>
      <c r="F12" s="304" t="s">
        <v>7</v>
      </c>
      <c r="G12" s="304" t="s">
        <v>7</v>
      </c>
      <c r="H12" s="304" t="s">
        <v>7</v>
      </c>
      <c r="I12" s="304" t="s">
        <v>7</v>
      </c>
      <c r="J12" s="304" t="s">
        <v>7</v>
      </c>
      <c r="K12" s="304" t="s">
        <v>7</v>
      </c>
      <c r="L12" s="304" t="s">
        <v>7</v>
      </c>
      <c r="M12" s="304" t="s">
        <v>7</v>
      </c>
    </row>
    <row r="13" spans="1:26" s="14" customFormat="1" ht="13">
      <c r="A13" s="349" t="s">
        <v>258</v>
      </c>
      <c r="B13" s="350" t="s">
        <v>902</v>
      </c>
      <c r="C13" s="304" t="s">
        <v>7</v>
      </c>
      <c r="D13" s="304" t="s">
        <v>7</v>
      </c>
      <c r="E13" s="304" t="s">
        <v>7</v>
      </c>
      <c r="F13" s="304" t="s">
        <v>7</v>
      </c>
      <c r="G13" s="304" t="s">
        <v>7</v>
      </c>
      <c r="H13" s="304" t="s">
        <v>7</v>
      </c>
      <c r="I13" s="304" t="s">
        <v>7</v>
      </c>
      <c r="J13" s="304" t="s">
        <v>7</v>
      </c>
      <c r="K13" s="304" t="s">
        <v>7</v>
      </c>
      <c r="L13" s="304" t="s">
        <v>7</v>
      </c>
      <c r="M13" s="304" t="s">
        <v>7</v>
      </c>
    </row>
    <row r="14" spans="1:26" s="14" customFormat="1" ht="13">
      <c r="A14" s="349" t="s">
        <v>259</v>
      </c>
      <c r="B14" s="350" t="s">
        <v>903</v>
      </c>
      <c r="C14" s="304" t="s">
        <v>7</v>
      </c>
      <c r="D14" s="304" t="s">
        <v>7</v>
      </c>
      <c r="E14" s="304" t="s">
        <v>7</v>
      </c>
      <c r="F14" s="304" t="s">
        <v>7</v>
      </c>
      <c r="G14" s="304" t="s">
        <v>7</v>
      </c>
      <c r="H14" s="304" t="s">
        <v>7</v>
      </c>
      <c r="I14" s="304" t="s">
        <v>7</v>
      </c>
      <c r="J14" s="304" t="s">
        <v>7</v>
      </c>
      <c r="K14" s="304" t="s">
        <v>7</v>
      </c>
      <c r="L14" s="304" t="s">
        <v>7</v>
      </c>
      <c r="M14" s="304" t="s">
        <v>7</v>
      </c>
    </row>
    <row r="15" spans="1:26" s="14" customFormat="1" ht="13">
      <c r="A15" s="349" t="s">
        <v>260</v>
      </c>
      <c r="B15" s="350" t="s">
        <v>904</v>
      </c>
      <c r="C15" s="304" t="s">
        <v>7</v>
      </c>
      <c r="D15" s="304" t="s">
        <v>7</v>
      </c>
      <c r="E15" s="304" t="s">
        <v>7</v>
      </c>
      <c r="F15" s="304" t="s">
        <v>7</v>
      </c>
      <c r="G15" s="304" t="s">
        <v>7</v>
      </c>
      <c r="H15" s="304" t="s">
        <v>7</v>
      </c>
      <c r="I15" s="304" t="s">
        <v>7</v>
      </c>
      <c r="J15" s="304" t="s">
        <v>7</v>
      </c>
      <c r="K15" s="304" t="s">
        <v>7</v>
      </c>
      <c r="L15" s="304" t="s">
        <v>7</v>
      </c>
      <c r="M15" s="304" t="s">
        <v>7</v>
      </c>
    </row>
    <row r="16" spans="1:26" s="14" customFormat="1" ht="13">
      <c r="A16" s="349" t="s">
        <v>261</v>
      </c>
      <c r="B16" s="350" t="s">
        <v>905</v>
      </c>
      <c r="C16" s="304" t="s">
        <v>7</v>
      </c>
      <c r="D16" s="304" t="s">
        <v>7</v>
      </c>
      <c r="E16" s="304" t="s">
        <v>7</v>
      </c>
      <c r="F16" s="304" t="s">
        <v>7</v>
      </c>
      <c r="G16" s="304" t="s">
        <v>7</v>
      </c>
      <c r="H16" s="304" t="s">
        <v>7</v>
      </c>
      <c r="I16" s="304" t="s">
        <v>7</v>
      </c>
      <c r="J16" s="304" t="s">
        <v>7</v>
      </c>
      <c r="K16" s="304" t="s">
        <v>7</v>
      </c>
      <c r="L16" s="304" t="s">
        <v>7</v>
      </c>
      <c r="M16" s="304" t="s">
        <v>7</v>
      </c>
    </row>
    <row r="17" spans="1:13" s="14" customFormat="1" ht="13">
      <c r="A17" s="349" t="s">
        <v>262</v>
      </c>
      <c r="B17" s="350" t="s">
        <v>906</v>
      </c>
      <c r="C17" s="304" t="s">
        <v>7</v>
      </c>
      <c r="D17" s="304" t="s">
        <v>7</v>
      </c>
      <c r="E17" s="304" t="s">
        <v>7</v>
      </c>
      <c r="F17" s="304" t="s">
        <v>7</v>
      </c>
      <c r="G17" s="304" t="s">
        <v>7</v>
      </c>
      <c r="H17" s="304" t="s">
        <v>7</v>
      </c>
      <c r="I17" s="304" t="s">
        <v>7</v>
      </c>
      <c r="J17" s="304" t="s">
        <v>7</v>
      </c>
      <c r="K17" s="304" t="s">
        <v>7</v>
      </c>
      <c r="L17" s="304" t="s">
        <v>7</v>
      </c>
      <c r="M17" s="304" t="s">
        <v>7</v>
      </c>
    </row>
    <row r="18" spans="1:13" s="14" customFormat="1" ht="13">
      <c r="A18" s="349" t="s">
        <v>263</v>
      </c>
      <c r="B18" s="350" t="s">
        <v>907</v>
      </c>
      <c r="C18" s="304" t="s">
        <v>7</v>
      </c>
      <c r="D18" s="304" t="s">
        <v>7</v>
      </c>
      <c r="E18" s="304" t="s">
        <v>7</v>
      </c>
      <c r="F18" s="304" t="s">
        <v>7</v>
      </c>
      <c r="G18" s="304" t="s">
        <v>7</v>
      </c>
      <c r="H18" s="304" t="s">
        <v>7</v>
      </c>
      <c r="I18" s="304" t="s">
        <v>7</v>
      </c>
      <c r="J18" s="304" t="s">
        <v>7</v>
      </c>
      <c r="K18" s="304" t="s">
        <v>7</v>
      </c>
      <c r="L18" s="304" t="s">
        <v>7</v>
      </c>
      <c r="M18" s="304" t="s">
        <v>7</v>
      </c>
    </row>
    <row r="19" spans="1:13" s="14" customFormat="1" ht="13">
      <c r="A19" s="349" t="s">
        <v>264</v>
      </c>
      <c r="B19" s="350" t="s">
        <v>908</v>
      </c>
      <c r="C19" s="304" t="s">
        <v>7</v>
      </c>
      <c r="D19" s="304" t="s">
        <v>7</v>
      </c>
      <c r="E19" s="304" t="s">
        <v>7</v>
      </c>
      <c r="F19" s="304" t="s">
        <v>7</v>
      </c>
      <c r="G19" s="304" t="s">
        <v>7</v>
      </c>
      <c r="H19" s="304" t="s">
        <v>7</v>
      </c>
      <c r="I19" s="304" t="s">
        <v>7</v>
      </c>
      <c r="J19" s="304" t="s">
        <v>7</v>
      </c>
      <c r="K19" s="304" t="s">
        <v>7</v>
      </c>
      <c r="L19" s="304" t="s">
        <v>7</v>
      </c>
      <c r="M19" s="304" t="s">
        <v>7</v>
      </c>
    </row>
    <row r="20" spans="1:13" s="14" customFormat="1" ht="13">
      <c r="A20" s="349" t="s">
        <v>283</v>
      </c>
      <c r="B20" s="350" t="s">
        <v>909</v>
      </c>
      <c r="C20" s="304" t="s">
        <v>7</v>
      </c>
      <c r="D20" s="304" t="s">
        <v>7</v>
      </c>
      <c r="E20" s="304" t="s">
        <v>7</v>
      </c>
      <c r="F20" s="304" t="s">
        <v>7</v>
      </c>
      <c r="G20" s="304" t="s">
        <v>7</v>
      </c>
      <c r="H20" s="304" t="s">
        <v>7</v>
      </c>
      <c r="I20" s="304" t="s">
        <v>7</v>
      </c>
      <c r="J20" s="304" t="s">
        <v>7</v>
      </c>
      <c r="K20" s="304" t="s">
        <v>7</v>
      </c>
      <c r="L20" s="304" t="s">
        <v>7</v>
      </c>
      <c r="M20" s="304" t="s">
        <v>7</v>
      </c>
    </row>
    <row r="21" spans="1:13" s="14" customFormat="1" ht="13">
      <c r="A21" s="349" t="s">
        <v>284</v>
      </c>
      <c r="B21" s="350" t="s">
        <v>910</v>
      </c>
      <c r="C21" s="304" t="s">
        <v>7</v>
      </c>
      <c r="D21" s="304" t="s">
        <v>7</v>
      </c>
      <c r="E21" s="304" t="s">
        <v>7</v>
      </c>
      <c r="F21" s="304" t="s">
        <v>7</v>
      </c>
      <c r="G21" s="304" t="s">
        <v>7</v>
      </c>
      <c r="H21" s="304" t="s">
        <v>7</v>
      </c>
      <c r="I21" s="304" t="s">
        <v>7</v>
      </c>
      <c r="J21" s="304" t="s">
        <v>7</v>
      </c>
      <c r="K21" s="304" t="s">
        <v>7</v>
      </c>
      <c r="L21" s="304" t="s">
        <v>7</v>
      </c>
      <c r="M21" s="304" t="s">
        <v>7</v>
      </c>
    </row>
    <row r="22" spans="1:13" s="14" customFormat="1" ht="13">
      <c r="A22" s="349" t="s">
        <v>285</v>
      </c>
      <c r="B22" s="350" t="s">
        <v>911</v>
      </c>
      <c r="C22" s="304" t="s">
        <v>7</v>
      </c>
      <c r="D22" s="304" t="s">
        <v>7</v>
      </c>
      <c r="E22" s="304" t="s">
        <v>7</v>
      </c>
      <c r="F22" s="304" t="s">
        <v>7</v>
      </c>
      <c r="G22" s="304" t="s">
        <v>7</v>
      </c>
      <c r="H22" s="304" t="s">
        <v>7</v>
      </c>
      <c r="I22" s="304" t="s">
        <v>7</v>
      </c>
      <c r="J22" s="304" t="s">
        <v>7</v>
      </c>
      <c r="K22" s="304" t="s">
        <v>7</v>
      </c>
      <c r="L22" s="304" t="s">
        <v>7</v>
      </c>
      <c r="M22" s="304" t="s">
        <v>7</v>
      </c>
    </row>
    <row r="23" spans="1:13" s="14" customFormat="1" ht="13">
      <c r="A23" s="349" t="s">
        <v>313</v>
      </c>
      <c r="B23" s="350" t="s">
        <v>912</v>
      </c>
      <c r="C23" s="304" t="s">
        <v>7</v>
      </c>
      <c r="D23" s="304" t="s">
        <v>7</v>
      </c>
      <c r="E23" s="304" t="s">
        <v>7</v>
      </c>
      <c r="F23" s="304" t="s">
        <v>7</v>
      </c>
      <c r="G23" s="304" t="s">
        <v>7</v>
      </c>
      <c r="H23" s="304" t="s">
        <v>7</v>
      </c>
      <c r="I23" s="304" t="s">
        <v>7</v>
      </c>
      <c r="J23" s="304" t="s">
        <v>7</v>
      </c>
      <c r="K23" s="304" t="s">
        <v>7</v>
      </c>
      <c r="L23" s="304" t="s">
        <v>7</v>
      </c>
      <c r="M23" s="304" t="s">
        <v>7</v>
      </c>
    </row>
    <row r="24" spans="1:13" s="14" customFormat="1" ht="13">
      <c r="A24" s="349" t="s">
        <v>314</v>
      </c>
      <c r="B24" s="350" t="s">
        <v>913</v>
      </c>
      <c r="C24" s="304" t="s">
        <v>7</v>
      </c>
      <c r="D24" s="304" t="s">
        <v>7</v>
      </c>
      <c r="E24" s="304" t="s">
        <v>7</v>
      </c>
      <c r="F24" s="304" t="s">
        <v>7</v>
      </c>
      <c r="G24" s="304" t="s">
        <v>7</v>
      </c>
      <c r="H24" s="304" t="s">
        <v>7</v>
      </c>
      <c r="I24" s="304" t="s">
        <v>7</v>
      </c>
      <c r="J24" s="304" t="s">
        <v>7</v>
      </c>
      <c r="K24" s="304" t="s">
        <v>7</v>
      </c>
      <c r="L24" s="304" t="s">
        <v>7</v>
      </c>
      <c r="M24" s="304" t="s">
        <v>7</v>
      </c>
    </row>
    <row r="25" spans="1:13" s="14" customFormat="1" ht="13">
      <c r="A25" s="349" t="s">
        <v>315</v>
      </c>
      <c r="B25" s="350" t="s">
        <v>914</v>
      </c>
      <c r="C25" s="304" t="s">
        <v>7</v>
      </c>
      <c r="D25" s="304" t="s">
        <v>7</v>
      </c>
      <c r="E25" s="304" t="s">
        <v>7</v>
      </c>
      <c r="F25" s="304" t="s">
        <v>7</v>
      </c>
      <c r="G25" s="304" t="s">
        <v>7</v>
      </c>
      <c r="H25" s="304" t="s">
        <v>7</v>
      </c>
      <c r="I25" s="304" t="s">
        <v>7</v>
      </c>
      <c r="J25" s="304" t="s">
        <v>7</v>
      </c>
      <c r="K25" s="304" t="s">
        <v>7</v>
      </c>
      <c r="L25" s="304" t="s">
        <v>7</v>
      </c>
      <c r="M25" s="304" t="s">
        <v>7</v>
      </c>
    </row>
    <row r="26" spans="1:13" s="14" customFormat="1" ht="13">
      <c r="A26" s="349" t="s">
        <v>316</v>
      </c>
      <c r="B26" s="350" t="s">
        <v>915</v>
      </c>
      <c r="C26" s="304" t="s">
        <v>7</v>
      </c>
      <c r="D26" s="304" t="s">
        <v>7</v>
      </c>
      <c r="E26" s="304" t="s">
        <v>7</v>
      </c>
      <c r="F26" s="694" t="s">
        <v>1021</v>
      </c>
      <c r="G26" s="1105">
        <v>1</v>
      </c>
      <c r="H26" s="88">
        <v>148</v>
      </c>
      <c r="I26" s="88">
        <v>17097</v>
      </c>
      <c r="J26" s="304" t="s">
        <v>7</v>
      </c>
      <c r="K26" s="304" t="s">
        <v>7</v>
      </c>
      <c r="L26" s="304" t="s">
        <v>7</v>
      </c>
      <c r="M26" s="304" t="s">
        <v>7</v>
      </c>
    </row>
    <row r="27" spans="1:13" s="14" customFormat="1" ht="13">
      <c r="A27" s="349" t="s">
        <v>916</v>
      </c>
      <c r="B27" s="350" t="s">
        <v>917</v>
      </c>
      <c r="C27" s="304" t="s">
        <v>7</v>
      </c>
      <c r="D27" s="304" t="s">
        <v>7</v>
      </c>
      <c r="E27" s="304" t="s">
        <v>7</v>
      </c>
      <c r="F27" s="694" t="s">
        <v>1021</v>
      </c>
      <c r="G27" s="1106"/>
      <c r="H27" s="88">
        <v>398</v>
      </c>
      <c r="I27" s="88">
        <v>22152</v>
      </c>
      <c r="J27" s="304" t="s">
        <v>7</v>
      </c>
      <c r="K27" s="304" t="s">
        <v>7</v>
      </c>
      <c r="L27" s="304" t="s">
        <v>7</v>
      </c>
      <c r="M27" s="304" t="s">
        <v>7</v>
      </c>
    </row>
    <row r="28" spans="1:13" s="14" customFormat="1" ht="13">
      <c r="A28" s="349" t="s">
        <v>918</v>
      </c>
      <c r="B28" s="350" t="s">
        <v>919</v>
      </c>
      <c r="C28" s="304" t="s">
        <v>7</v>
      </c>
      <c r="D28" s="304" t="s">
        <v>7</v>
      </c>
      <c r="E28" s="304" t="s">
        <v>7</v>
      </c>
      <c r="F28" s="304" t="s">
        <v>7</v>
      </c>
      <c r="G28" s="304" t="s">
        <v>7</v>
      </c>
      <c r="H28" s="304" t="s">
        <v>7</v>
      </c>
      <c r="I28" s="304" t="s">
        <v>7</v>
      </c>
      <c r="J28" s="304" t="s">
        <v>7</v>
      </c>
      <c r="K28" s="304" t="s">
        <v>7</v>
      </c>
      <c r="L28" s="304" t="s">
        <v>7</v>
      </c>
      <c r="M28" s="304" t="s">
        <v>7</v>
      </c>
    </row>
    <row r="29" spans="1:13">
      <c r="A29" s="349" t="s">
        <v>920</v>
      </c>
      <c r="B29" s="350" t="s">
        <v>921</v>
      </c>
      <c r="C29" s="88" t="s">
        <v>7</v>
      </c>
      <c r="D29" s="88" t="s">
        <v>7</v>
      </c>
      <c r="E29" s="88" t="s">
        <v>7</v>
      </c>
      <c r="F29" s="88" t="s">
        <v>7</v>
      </c>
      <c r="G29" s="88" t="s">
        <v>7</v>
      </c>
      <c r="H29" s="88" t="s">
        <v>7</v>
      </c>
      <c r="I29" s="88" t="s">
        <v>7</v>
      </c>
      <c r="J29" s="88" t="s">
        <v>7</v>
      </c>
      <c r="K29" s="88" t="s">
        <v>7</v>
      </c>
      <c r="L29" s="88" t="s">
        <v>7</v>
      </c>
      <c r="M29" s="88" t="s">
        <v>7</v>
      </c>
    </row>
    <row r="30" spans="1:13">
      <c r="A30" s="349" t="s">
        <v>922</v>
      </c>
      <c r="B30" s="350" t="s">
        <v>923</v>
      </c>
      <c r="C30" s="88" t="s">
        <v>7</v>
      </c>
      <c r="D30" s="88" t="s">
        <v>7</v>
      </c>
      <c r="E30" s="88" t="s">
        <v>7</v>
      </c>
      <c r="F30" s="88" t="s">
        <v>7</v>
      </c>
      <c r="G30" s="88" t="s">
        <v>7</v>
      </c>
      <c r="H30" s="88" t="s">
        <v>7</v>
      </c>
      <c r="I30" s="88" t="s">
        <v>7</v>
      </c>
      <c r="J30" s="88" t="s">
        <v>7</v>
      </c>
      <c r="K30" s="88" t="s">
        <v>7</v>
      </c>
      <c r="L30" s="88" t="s">
        <v>7</v>
      </c>
      <c r="M30" s="88" t="s">
        <v>7</v>
      </c>
    </row>
    <row r="31" spans="1:13">
      <c r="A31" s="349" t="s">
        <v>924</v>
      </c>
      <c r="B31" s="350" t="s">
        <v>925</v>
      </c>
      <c r="C31" s="88" t="s">
        <v>7</v>
      </c>
      <c r="D31" s="88" t="s">
        <v>7</v>
      </c>
      <c r="E31" s="88" t="s">
        <v>7</v>
      </c>
      <c r="F31" s="88" t="s">
        <v>7</v>
      </c>
      <c r="G31" s="88" t="s">
        <v>7</v>
      </c>
      <c r="H31" s="88" t="s">
        <v>7</v>
      </c>
      <c r="I31" s="88" t="s">
        <v>7</v>
      </c>
      <c r="J31" s="88" t="s">
        <v>7</v>
      </c>
      <c r="K31" s="88" t="s">
        <v>7</v>
      </c>
      <c r="L31" s="88" t="s">
        <v>7</v>
      </c>
      <c r="M31" s="88" t="s">
        <v>7</v>
      </c>
    </row>
    <row r="32" spans="1:13">
      <c r="A32" s="349" t="s">
        <v>926</v>
      </c>
      <c r="B32" s="350" t="s">
        <v>927</v>
      </c>
      <c r="C32" s="88" t="s">
        <v>7</v>
      </c>
      <c r="D32" s="88" t="s">
        <v>7</v>
      </c>
      <c r="E32" s="88" t="s">
        <v>7</v>
      </c>
      <c r="F32" s="88" t="s">
        <v>7</v>
      </c>
      <c r="G32" s="88" t="s">
        <v>7</v>
      </c>
      <c r="H32" s="88" t="s">
        <v>7</v>
      </c>
      <c r="I32" s="88" t="s">
        <v>7</v>
      </c>
      <c r="J32" s="88" t="s">
        <v>7</v>
      </c>
      <c r="K32" s="88" t="s">
        <v>7</v>
      </c>
      <c r="L32" s="88" t="s">
        <v>7</v>
      </c>
      <c r="M32" s="88" t="s">
        <v>7</v>
      </c>
    </row>
    <row r="33" spans="1:16">
      <c r="A33" s="349" t="s">
        <v>928</v>
      </c>
      <c r="B33" s="350" t="s">
        <v>929</v>
      </c>
      <c r="C33" s="88" t="s">
        <v>7</v>
      </c>
      <c r="D33" s="88" t="s">
        <v>7</v>
      </c>
      <c r="E33" s="88" t="s">
        <v>7</v>
      </c>
      <c r="F33" s="88" t="s">
        <v>7</v>
      </c>
      <c r="G33" s="88" t="s">
        <v>7</v>
      </c>
      <c r="H33" s="88" t="s">
        <v>7</v>
      </c>
      <c r="I33" s="88" t="s">
        <v>7</v>
      </c>
      <c r="J33" s="88" t="s">
        <v>7</v>
      </c>
      <c r="K33" s="88" t="s">
        <v>7</v>
      </c>
      <c r="L33" s="88" t="s">
        <v>7</v>
      </c>
      <c r="M33" s="88" t="s">
        <v>7</v>
      </c>
    </row>
    <row r="34" spans="1:16">
      <c r="A34" s="349" t="s">
        <v>930</v>
      </c>
      <c r="B34" s="350" t="s">
        <v>931</v>
      </c>
      <c r="C34" s="88" t="s">
        <v>7</v>
      </c>
      <c r="D34" s="88" t="s">
        <v>7</v>
      </c>
      <c r="E34" s="88" t="s">
        <v>7</v>
      </c>
      <c r="F34" s="88" t="s">
        <v>7</v>
      </c>
      <c r="G34" s="88" t="s">
        <v>7</v>
      </c>
      <c r="H34" s="88" t="s">
        <v>7</v>
      </c>
      <c r="I34" s="88" t="s">
        <v>7</v>
      </c>
      <c r="J34" s="88" t="s">
        <v>7</v>
      </c>
      <c r="K34" s="88" t="s">
        <v>7</v>
      </c>
      <c r="L34" s="88" t="s">
        <v>7</v>
      </c>
      <c r="M34" s="88" t="s">
        <v>7</v>
      </c>
    </row>
    <row r="35" spans="1:16">
      <c r="A35" s="349" t="s">
        <v>932</v>
      </c>
      <c r="B35" s="350" t="s">
        <v>933</v>
      </c>
      <c r="C35" s="88" t="s">
        <v>7</v>
      </c>
      <c r="D35" s="88" t="s">
        <v>7</v>
      </c>
      <c r="E35" s="88" t="s">
        <v>7</v>
      </c>
      <c r="F35" s="88" t="s">
        <v>7</v>
      </c>
      <c r="G35" s="88" t="s">
        <v>7</v>
      </c>
      <c r="H35" s="88" t="s">
        <v>7</v>
      </c>
      <c r="I35" s="88" t="s">
        <v>7</v>
      </c>
      <c r="J35" s="88" t="s">
        <v>7</v>
      </c>
      <c r="K35" s="88" t="s">
        <v>7</v>
      </c>
      <c r="L35" s="88" t="s">
        <v>7</v>
      </c>
      <c r="M35" s="88" t="s">
        <v>7</v>
      </c>
    </row>
    <row r="36" spans="1:16">
      <c r="A36" s="349" t="s">
        <v>934</v>
      </c>
      <c r="B36" s="350" t="s">
        <v>935</v>
      </c>
      <c r="C36" s="88" t="s">
        <v>7</v>
      </c>
      <c r="D36" s="88" t="s">
        <v>7</v>
      </c>
      <c r="E36" s="88" t="s">
        <v>7</v>
      </c>
      <c r="F36" s="88" t="s">
        <v>7</v>
      </c>
      <c r="G36" s="88" t="s">
        <v>7</v>
      </c>
      <c r="H36" s="88" t="s">
        <v>7</v>
      </c>
      <c r="I36" s="88" t="s">
        <v>7</v>
      </c>
      <c r="J36" s="88" t="s">
        <v>7</v>
      </c>
      <c r="K36" s="88" t="s">
        <v>7</v>
      </c>
      <c r="L36" s="88" t="s">
        <v>7</v>
      </c>
      <c r="M36" s="88" t="s">
        <v>7</v>
      </c>
    </row>
    <row r="37" spans="1:16">
      <c r="A37" s="349" t="s">
        <v>936</v>
      </c>
      <c r="B37" s="350" t="s">
        <v>937</v>
      </c>
      <c r="C37" s="88" t="s">
        <v>7</v>
      </c>
      <c r="D37" s="88" t="s">
        <v>7</v>
      </c>
      <c r="E37" s="88" t="s">
        <v>7</v>
      </c>
      <c r="F37" s="88" t="s">
        <v>7</v>
      </c>
      <c r="G37" s="88" t="s">
        <v>7</v>
      </c>
      <c r="H37" s="88" t="s">
        <v>7</v>
      </c>
      <c r="I37" s="88" t="s">
        <v>7</v>
      </c>
      <c r="J37" s="88" t="s">
        <v>7</v>
      </c>
      <c r="K37" s="88" t="s">
        <v>7</v>
      </c>
      <c r="L37" s="88" t="s">
        <v>7</v>
      </c>
      <c r="M37" s="88" t="s">
        <v>7</v>
      </c>
    </row>
    <row r="38" spans="1:16">
      <c r="A38" s="349" t="s">
        <v>938</v>
      </c>
      <c r="B38" s="350" t="s">
        <v>939</v>
      </c>
      <c r="C38" s="88" t="s">
        <v>7</v>
      </c>
      <c r="D38" s="88" t="s">
        <v>7</v>
      </c>
      <c r="E38" s="88" t="s">
        <v>7</v>
      </c>
      <c r="F38" s="88" t="s">
        <v>7</v>
      </c>
      <c r="G38" s="88" t="s">
        <v>7</v>
      </c>
      <c r="H38" s="88" t="s">
        <v>7</v>
      </c>
      <c r="I38" s="88" t="s">
        <v>7</v>
      </c>
      <c r="J38" s="88" t="s">
        <v>7</v>
      </c>
      <c r="K38" s="88" t="s">
        <v>7</v>
      </c>
      <c r="L38" s="88" t="s">
        <v>7</v>
      </c>
      <c r="M38" s="88" t="s">
        <v>7</v>
      </c>
    </row>
    <row r="39" spans="1:16">
      <c r="A39" s="349" t="s">
        <v>940</v>
      </c>
      <c r="B39" s="356" t="s">
        <v>941</v>
      </c>
      <c r="C39" s="88" t="s">
        <v>7</v>
      </c>
      <c r="D39" s="88" t="s">
        <v>7</v>
      </c>
      <c r="E39" s="88" t="s">
        <v>7</v>
      </c>
      <c r="F39" s="88" t="s">
        <v>7</v>
      </c>
      <c r="G39" s="88" t="s">
        <v>7</v>
      </c>
      <c r="H39" s="88" t="s">
        <v>7</v>
      </c>
      <c r="I39" s="88" t="s">
        <v>7</v>
      </c>
      <c r="J39" s="88" t="s">
        <v>7</v>
      </c>
      <c r="K39" s="88" t="s">
        <v>7</v>
      </c>
      <c r="L39" s="88" t="s">
        <v>7</v>
      </c>
      <c r="M39" s="88" t="s">
        <v>7</v>
      </c>
    </row>
    <row r="40" spans="1:16">
      <c r="A40" s="349" t="s">
        <v>942</v>
      </c>
      <c r="B40" s="356" t="s">
        <v>943</v>
      </c>
      <c r="C40" s="88" t="s">
        <v>7</v>
      </c>
      <c r="D40" s="88" t="s">
        <v>7</v>
      </c>
      <c r="E40" s="88" t="s">
        <v>7</v>
      </c>
      <c r="F40" s="88" t="s">
        <v>7</v>
      </c>
      <c r="G40" s="88" t="s">
        <v>7</v>
      </c>
      <c r="H40" s="88" t="s">
        <v>7</v>
      </c>
      <c r="I40" s="88" t="s">
        <v>7</v>
      </c>
      <c r="J40" s="88" t="s">
        <v>7</v>
      </c>
      <c r="K40" s="88" t="s">
        <v>7</v>
      </c>
      <c r="L40" s="88" t="s">
        <v>7</v>
      </c>
      <c r="M40" s="88" t="s">
        <v>7</v>
      </c>
    </row>
    <row r="41" spans="1:16">
      <c r="A41" s="349" t="s">
        <v>944</v>
      </c>
      <c r="B41" s="356" t="s">
        <v>945</v>
      </c>
      <c r="C41" s="88" t="s">
        <v>7</v>
      </c>
      <c r="D41" s="88" t="s">
        <v>7</v>
      </c>
      <c r="E41" s="88" t="s">
        <v>7</v>
      </c>
      <c r="F41" s="88" t="s">
        <v>7</v>
      </c>
      <c r="G41" s="88" t="s">
        <v>7</v>
      </c>
      <c r="H41" s="88" t="s">
        <v>7</v>
      </c>
      <c r="I41" s="88" t="s">
        <v>7</v>
      </c>
      <c r="J41" s="88" t="s">
        <v>7</v>
      </c>
      <c r="K41" s="88" t="s">
        <v>7</v>
      </c>
      <c r="L41" s="88" t="s">
        <v>7</v>
      </c>
      <c r="M41" s="88" t="s">
        <v>7</v>
      </c>
    </row>
    <row r="42" spans="1:16">
      <c r="A42" s="349" t="s">
        <v>946</v>
      </c>
      <c r="B42" s="356" t="s">
        <v>947</v>
      </c>
      <c r="C42" s="88" t="s">
        <v>7</v>
      </c>
      <c r="D42" s="88" t="s">
        <v>7</v>
      </c>
      <c r="E42" s="88" t="s">
        <v>7</v>
      </c>
      <c r="F42" s="88" t="s">
        <v>7</v>
      </c>
      <c r="G42" s="88" t="s">
        <v>7</v>
      </c>
      <c r="H42" s="88" t="s">
        <v>7</v>
      </c>
      <c r="I42" s="88" t="s">
        <v>7</v>
      </c>
      <c r="J42" s="88" t="s">
        <v>7</v>
      </c>
      <c r="K42" s="88" t="s">
        <v>7</v>
      </c>
      <c r="L42" s="88" t="s">
        <v>7</v>
      </c>
      <c r="M42" s="88" t="s">
        <v>7</v>
      </c>
    </row>
    <row r="43" spans="1:16" ht="25">
      <c r="A43" s="349" t="s">
        <v>948</v>
      </c>
      <c r="B43" s="356" t="s">
        <v>949</v>
      </c>
      <c r="C43" s="88" t="s">
        <v>7</v>
      </c>
      <c r="D43" s="88" t="s">
        <v>7</v>
      </c>
      <c r="E43" s="88" t="s">
        <v>7</v>
      </c>
      <c r="F43" s="88" t="s">
        <v>7</v>
      </c>
      <c r="G43" s="88" t="s">
        <v>7</v>
      </c>
      <c r="H43" s="88" t="s">
        <v>7</v>
      </c>
      <c r="I43" s="88" t="s">
        <v>7</v>
      </c>
      <c r="J43" s="88" t="s">
        <v>7</v>
      </c>
      <c r="K43" s="88" t="s">
        <v>7</v>
      </c>
      <c r="L43" s="88" t="s">
        <v>7</v>
      </c>
      <c r="M43" s="88" t="s">
        <v>7</v>
      </c>
    </row>
    <row r="44" spans="1:16">
      <c r="A44" s="349" t="s">
        <v>950</v>
      </c>
      <c r="B44" s="356" t="s">
        <v>951</v>
      </c>
      <c r="C44" s="88" t="s">
        <v>7</v>
      </c>
      <c r="D44" s="88" t="s">
        <v>7</v>
      </c>
      <c r="E44" s="88" t="s">
        <v>7</v>
      </c>
      <c r="F44" s="88" t="s">
        <v>7</v>
      </c>
      <c r="G44" s="88" t="s">
        <v>7</v>
      </c>
      <c r="H44" s="88" t="s">
        <v>7</v>
      </c>
      <c r="I44" s="88" t="s">
        <v>7</v>
      </c>
      <c r="J44" s="88" t="s">
        <v>7</v>
      </c>
      <c r="K44" s="88" t="s">
        <v>7</v>
      </c>
      <c r="L44" s="88" t="s">
        <v>7</v>
      </c>
      <c r="M44" s="88" t="s">
        <v>7</v>
      </c>
    </row>
    <row r="45" spans="1:16" ht="13">
      <c r="A45" s="85" t="s">
        <v>18</v>
      </c>
      <c r="B45" s="85"/>
      <c r="C45" s="89"/>
      <c r="D45" s="89"/>
      <c r="E45" s="89"/>
      <c r="F45" s="89"/>
      <c r="G45" s="88">
        <v>1</v>
      </c>
      <c r="H45" s="88">
        <v>546</v>
      </c>
      <c r="I45" s="88">
        <v>39249</v>
      </c>
      <c r="J45" s="89"/>
      <c r="K45" s="89"/>
      <c r="L45" s="89"/>
      <c r="M45" s="89"/>
    </row>
    <row r="46" spans="1:16">
      <c r="A46" s="90"/>
      <c r="B46" s="90"/>
      <c r="C46" s="90"/>
      <c r="D46" s="90"/>
      <c r="E46" s="90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50" spans="1:16">
      <c r="A50" s="1094"/>
      <c r="B50" s="1094"/>
      <c r="C50" s="1094"/>
      <c r="D50" s="1094"/>
      <c r="E50" s="1094"/>
      <c r="F50" s="1094"/>
      <c r="G50" s="1094"/>
      <c r="H50" s="1094"/>
      <c r="I50" s="1094"/>
      <c r="J50" s="1094"/>
      <c r="K50" s="1094"/>
      <c r="L50" s="1094"/>
      <c r="M50" s="97"/>
      <c r="N50" s="1094"/>
      <c r="O50" s="1094"/>
      <c r="P50" s="1094"/>
    </row>
    <row r="51" spans="1:16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5.5">
      <c r="A52" s="286"/>
      <c r="G52" s="494"/>
      <c r="K52" s="484" t="s">
        <v>13</v>
      </c>
      <c r="M52" s="129"/>
      <c r="N52" s="129"/>
      <c r="O52" s="81"/>
      <c r="P52" s="81"/>
    </row>
    <row r="53" spans="1:16" ht="15.75" customHeight="1">
      <c r="B53" s="403" t="s">
        <v>954</v>
      </c>
      <c r="C53" s="826" t="s">
        <v>13</v>
      </c>
      <c r="D53" s="826"/>
      <c r="E53" s="14"/>
      <c r="G53" s="485"/>
      <c r="K53" s="485" t="s">
        <v>14</v>
      </c>
      <c r="M53" s="129"/>
      <c r="N53" s="81"/>
      <c r="O53" s="81"/>
      <c r="P53" s="81"/>
    </row>
    <row r="54" spans="1:16" ht="15.65" customHeight="1">
      <c r="A54" s="286"/>
      <c r="B54" s="827" t="s">
        <v>898</v>
      </c>
      <c r="C54" s="827"/>
      <c r="D54" s="827"/>
      <c r="E54" s="827"/>
      <c r="G54" s="485"/>
      <c r="K54" s="485" t="s">
        <v>953</v>
      </c>
      <c r="M54" s="129"/>
      <c r="N54" s="129"/>
      <c r="O54" s="81"/>
      <c r="P54" s="81"/>
    </row>
    <row r="55" spans="1:16" ht="13">
      <c r="G55" s="406"/>
      <c r="K55" s="287" t="s">
        <v>84</v>
      </c>
      <c r="M55" s="31"/>
      <c r="N55" s="31"/>
      <c r="O55" s="31"/>
      <c r="P55" s="31"/>
    </row>
  </sheetData>
  <mergeCells count="15">
    <mergeCell ref="C53:D53"/>
    <mergeCell ref="B54:E54"/>
    <mergeCell ref="N50:P50"/>
    <mergeCell ref="C9:E9"/>
    <mergeCell ref="L1:M1"/>
    <mergeCell ref="A2:M2"/>
    <mergeCell ref="A3:M3"/>
    <mergeCell ref="A5:M5"/>
    <mergeCell ref="A7:B7"/>
    <mergeCell ref="A9:A10"/>
    <mergeCell ref="B9:B10"/>
    <mergeCell ref="F9:I9"/>
    <mergeCell ref="J9:M9"/>
    <mergeCell ref="A50:L50"/>
    <mergeCell ref="G26:G27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L49"/>
  <sheetViews>
    <sheetView topLeftCell="A15" zoomScale="85" zoomScaleNormal="85" zoomScaleSheetLayoutView="84" workbookViewId="0">
      <selection activeCell="N39" sqref="N39"/>
    </sheetView>
  </sheetViews>
  <sheetFormatPr defaultRowHeight="12.5"/>
  <cols>
    <col min="1" max="1" width="5.81640625" customWidth="1"/>
    <col min="2" max="2" width="15.453125" bestFit="1" customWidth="1"/>
    <col min="6" max="6" width="13.453125" customWidth="1"/>
    <col min="7" max="7" width="14.81640625" customWidth="1"/>
    <col min="8" max="8" width="12.453125" customWidth="1"/>
    <col min="9" max="9" width="15.453125" customWidth="1"/>
    <col min="10" max="10" width="14.453125" customWidth="1"/>
    <col min="11" max="11" width="15.54296875" customWidth="1"/>
    <col min="12" max="12" width="9.1796875" hidden="1" customWidth="1"/>
  </cols>
  <sheetData>
    <row r="1" spans="1:12" ht="15.5">
      <c r="A1" s="944" t="s">
        <v>0</v>
      </c>
      <c r="B1" s="944"/>
      <c r="C1" s="944"/>
      <c r="D1" s="944"/>
      <c r="E1" s="944"/>
      <c r="F1" s="944"/>
      <c r="G1" s="944"/>
      <c r="H1" s="944"/>
      <c r="I1" s="944"/>
      <c r="J1" s="1108" t="s">
        <v>521</v>
      </c>
      <c r="K1" s="1108"/>
    </row>
    <row r="2" spans="1:12" ht="20.5">
      <c r="A2" s="945" t="s">
        <v>743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</row>
    <row r="3" spans="1:12" ht="13.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2" ht="27" customHeight="1">
      <c r="A4" s="1109" t="s">
        <v>700</v>
      </c>
      <c r="B4" s="1109"/>
      <c r="C4" s="1109"/>
      <c r="D4" s="1109"/>
      <c r="E4" s="1109"/>
      <c r="F4" s="1109"/>
      <c r="G4" s="1109"/>
      <c r="H4" s="1109"/>
      <c r="I4" s="1109"/>
      <c r="J4" s="1109"/>
      <c r="K4" s="1109"/>
    </row>
    <row r="5" spans="1:12" ht="13.5">
      <c r="A5" s="191" t="s">
        <v>899</v>
      </c>
      <c r="B5" s="191"/>
      <c r="C5" s="191"/>
      <c r="D5" s="191"/>
      <c r="E5" s="191"/>
      <c r="F5" s="191"/>
      <c r="G5" s="191"/>
      <c r="H5" s="191"/>
      <c r="I5" s="190"/>
      <c r="J5" s="1110" t="s">
        <v>832</v>
      </c>
      <c r="K5" s="1110"/>
      <c r="L5" s="1110"/>
    </row>
    <row r="6" spans="1:12" ht="27.75" customHeight="1">
      <c r="A6" s="1047" t="s">
        <v>2</v>
      </c>
      <c r="B6" s="1047" t="s">
        <v>3</v>
      </c>
      <c r="C6" s="1047" t="s">
        <v>294</v>
      </c>
      <c r="D6" s="1047" t="s">
        <v>295</v>
      </c>
      <c r="E6" s="1047"/>
      <c r="F6" s="1047"/>
      <c r="G6" s="1047"/>
      <c r="H6" s="1047"/>
      <c r="I6" s="1048" t="s">
        <v>296</v>
      </c>
      <c r="J6" s="1049"/>
      <c r="K6" s="1050"/>
    </row>
    <row r="7" spans="1:12" ht="90" customHeight="1">
      <c r="A7" s="1047"/>
      <c r="B7" s="1047"/>
      <c r="C7" s="1047"/>
      <c r="D7" s="222" t="s">
        <v>297</v>
      </c>
      <c r="E7" s="222" t="s">
        <v>196</v>
      </c>
      <c r="F7" s="222" t="s">
        <v>444</v>
      </c>
      <c r="G7" s="222" t="s">
        <v>298</v>
      </c>
      <c r="H7" s="222" t="s">
        <v>418</v>
      </c>
      <c r="I7" s="222" t="s">
        <v>299</v>
      </c>
      <c r="J7" s="222" t="s">
        <v>300</v>
      </c>
      <c r="K7" s="222" t="s">
        <v>301</v>
      </c>
    </row>
    <row r="8" spans="1:12" ht="13.5">
      <c r="A8" s="194" t="s">
        <v>257</v>
      </c>
      <c r="B8" s="194" t="s">
        <v>258</v>
      </c>
      <c r="C8" s="194" t="s">
        <v>259</v>
      </c>
      <c r="D8" s="194" t="s">
        <v>260</v>
      </c>
      <c r="E8" s="194" t="s">
        <v>261</v>
      </c>
      <c r="F8" s="194" t="s">
        <v>262</v>
      </c>
      <c r="G8" s="194" t="s">
        <v>263</v>
      </c>
      <c r="H8" s="194" t="s">
        <v>264</v>
      </c>
      <c r="I8" s="194" t="s">
        <v>283</v>
      </c>
      <c r="J8" s="194" t="s">
        <v>284</v>
      </c>
      <c r="K8" s="194" t="s">
        <v>285</v>
      </c>
    </row>
    <row r="9" spans="1:12" ht="13.5">
      <c r="A9" s="349" t="s">
        <v>257</v>
      </c>
      <c r="B9" s="350" t="s">
        <v>901</v>
      </c>
      <c r="C9" s="276">
        <v>0</v>
      </c>
      <c r="D9" s="276">
        <v>0</v>
      </c>
      <c r="E9" s="276">
        <v>0</v>
      </c>
      <c r="F9" s="276">
        <v>0</v>
      </c>
      <c r="G9" s="276">
        <v>0</v>
      </c>
      <c r="H9" s="276">
        <v>0</v>
      </c>
      <c r="I9" s="276">
        <v>0</v>
      </c>
      <c r="J9" s="276">
        <v>0</v>
      </c>
      <c r="K9" s="276">
        <v>0</v>
      </c>
    </row>
    <row r="10" spans="1:12" ht="13.5">
      <c r="A10" s="349" t="s">
        <v>258</v>
      </c>
      <c r="B10" s="350" t="s">
        <v>902</v>
      </c>
      <c r="C10" s="276">
        <v>0</v>
      </c>
      <c r="D10" s="276">
        <v>0</v>
      </c>
      <c r="E10" s="276">
        <v>0</v>
      </c>
      <c r="F10" s="276">
        <v>0</v>
      </c>
      <c r="G10" s="276">
        <v>0</v>
      </c>
      <c r="H10" s="276">
        <v>0</v>
      </c>
      <c r="I10" s="276">
        <v>0</v>
      </c>
      <c r="J10" s="276">
        <v>0</v>
      </c>
      <c r="K10" s="276">
        <v>0</v>
      </c>
    </row>
    <row r="11" spans="1:12" ht="13.5">
      <c r="A11" s="349" t="s">
        <v>259</v>
      </c>
      <c r="B11" s="350" t="s">
        <v>903</v>
      </c>
      <c r="C11" s="276">
        <v>0</v>
      </c>
      <c r="D11" s="276">
        <v>0</v>
      </c>
      <c r="E11" s="276">
        <v>0</v>
      </c>
      <c r="F11" s="276">
        <v>0</v>
      </c>
      <c r="G11" s="276">
        <v>0</v>
      </c>
      <c r="H11" s="276">
        <v>0</v>
      </c>
      <c r="I11" s="276">
        <v>0</v>
      </c>
      <c r="J11" s="276">
        <v>0</v>
      </c>
      <c r="K11" s="276">
        <v>0</v>
      </c>
    </row>
    <row r="12" spans="1:12" ht="13.5">
      <c r="A12" s="349" t="s">
        <v>260</v>
      </c>
      <c r="B12" s="350" t="s">
        <v>904</v>
      </c>
      <c r="C12" s="276">
        <v>0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0</v>
      </c>
      <c r="K12" s="276">
        <v>0</v>
      </c>
    </row>
    <row r="13" spans="1:12" ht="13.5">
      <c r="A13" s="349" t="s">
        <v>261</v>
      </c>
      <c r="B13" s="350" t="s">
        <v>905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</row>
    <row r="14" spans="1:12" ht="13.5">
      <c r="A14" s="349" t="s">
        <v>262</v>
      </c>
      <c r="B14" s="350" t="s">
        <v>906</v>
      </c>
      <c r="C14" s="276">
        <v>0</v>
      </c>
      <c r="D14" s="276">
        <v>0</v>
      </c>
      <c r="E14" s="276">
        <v>0</v>
      </c>
      <c r="F14" s="276">
        <v>0</v>
      </c>
      <c r="G14" s="276">
        <v>0</v>
      </c>
      <c r="H14" s="276">
        <v>0</v>
      </c>
      <c r="I14" s="276">
        <v>0</v>
      </c>
      <c r="J14" s="276">
        <v>0</v>
      </c>
      <c r="K14" s="276">
        <v>0</v>
      </c>
    </row>
    <row r="15" spans="1:12" ht="13.5">
      <c r="A15" s="349" t="s">
        <v>263</v>
      </c>
      <c r="B15" s="350" t="s">
        <v>907</v>
      </c>
      <c r="C15" s="276">
        <v>0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6">
        <v>0</v>
      </c>
      <c r="J15" s="276">
        <v>0</v>
      </c>
      <c r="K15" s="276">
        <v>0</v>
      </c>
    </row>
    <row r="16" spans="1:12" ht="13.5">
      <c r="A16" s="349" t="s">
        <v>264</v>
      </c>
      <c r="B16" s="350" t="s">
        <v>908</v>
      </c>
      <c r="C16" s="276">
        <v>0</v>
      </c>
      <c r="D16" s="276">
        <v>0</v>
      </c>
      <c r="E16" s="276">
        <v>0</v>
      </c>
      <c r="F16" s="276">
        <v>0</v>
      </c>
      <c r="G16" s="276">
        <v>0</v>
      </c>
      <c r="H16" s="276">
        <v>0</v>
      </c>
      <c r="I16" s="276">
        <v>0</v>
      </c>
      <c r="J16" s="276">
        <v>0</v>
      </c>
      <c r="K16" s="276">
        <v>0</v>
      </c>
    </row>
    <row r="17" spans="1:11" ht="13.5">
      <c r="A17" s="349" t="s">
        <v>283</v>
      </c>
      <c r="B17" s="350" t="s">
        <v>909</v>
      </c>
      <c r="C17" s="276">
        <v>0</v>
      </c>
      <c r="D17" s="276">
        <v>0</v>
      </c>
      <c r="E17" s="276">
        <v>0</v>
      </c>
      <c r="F17" s="276">
        <v>0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</row>
    <row r="18" spans="1:11" ht="13.5">
      <c r="A18" s="349" t="s">
        <v>284</v>
      </c>
      <c r="B18" s="350" t="s">
        <v>910</v>
      </c>
      <c r="C18" s="276">
        <v>0</v>
      </c>
      <c r="D18" s="276">
        <v>0</v>
      </c>
      <c r="E18" s="276">
        <v>0</v>
      </c>
      <c r="F18" s="276">
        <v>0</v>
      </c>
      <c r="G18" s="276">
        <v>0</v>
      </c>
      <c r="H18" s="276">
        <v>0</v>
      </c>
      <c r="I18" s="276">
        <v>0</v>
      </c>
      <c r="J18" s="276">
        <v>0</v>
      </c>
      <c r="K18" s="276">
        <v>0</v>
      </c>
    </row>
    <row r="19" spans="1:11" ht="13.5">
      <c r="A19" s="349" t="s">
        <v>285</v>
      </c>
      <c r="B19" s="350" t="s">
        <v>911</v>
      </c>
      <c r="C19" s="276">
        <v>0</v>
      </c>
      <c r="D19" s="276">
        <v>0</v>
      </c>
      <c r="E19" s="276">
        <v>0</v>
      </c>
      <c r="F19" s="276">
        <v>0</v>
      </c>
      <c r="G19" s="276">
        <v>0</v>
      </c>
      <c r="H19" s="276">
        <v>0</v>
      </c>
      <c r="I19" s="276">
        <v>0</v>
      </c>
      <c r="J19" s="276">
        <v>0</v>
      </c>
      <c r="K19" s="276">
        <v>0</v>
      </c>
    </row>
    <row r="20" spans="1:11" ht="13.5">
      <c r="A20" s="349" t="s">
        <v>313</v>
      </c>
      <c r="B20" s="350" t="s">
        <v>912</v>
      </c>
      <c r="C20" s="276">
        <v>0</v>
      </c>
      <c r="D20" s="276">
        <v>0</v>
      </c>
      <c r="E20" s="276">
        <v>0</v>
      </c>
      <c r="F20" s="276">
        <v>0</v>
      </c>
      <c r="G20" s="276">
        <v>0</v>
      </c>
      <c r="H20" s="276">
        <v>0</v>
      </c>
      <c r="I20" s="276">
        <v>0</v>
      </c>
      <c r="J20" s="276">
        <v>0</v>
      </c>
      <c r="K20" s="276">
        <v>0</v>
      </c>
    </row>
    <row r="21" spans="1:11" ht="13.5">
      <c r="A21" s="349" t="s">
        <v>314</v>
      </c>
      <c r="B21" s="350" t="s">
        <v>913</v>
      </c>
      <c r="C21" s="276">
        <v>0</v>
      </c>
      <c r="D21" s="276">
        <v>0</v>
      </c>
      <c r="E21" s="276">
        <v>0</v>
      </c>
      <c r="F21" s="276">
        <v>0</v>
      </c>
      <c r="G21" s="276">
        <v>0</v>
      </c>
      <c r="H21" s="276">
        <v>0</v>
      </c>
      <c r="I21" s="276">
        <v>0</v>
      </c>
      <c r="J21" s="276">
        <v>0</v>
      </c>
      <c r="K21" s="276">
        <v>0</v>
      </c>
    </row>
    <row r="22" spans="1:11" ht="13.5">
      <c r="A22" s="349" t="s">
        <v>315</v>
      </c>
      <c r="B22" s="350" t="s">
        <v>914</v>
      </c>
      <c r="C22" s="276">
        <v>0</v>
      </c>
      <c r="D22" s="361">
        <v>0</v>
      </c>
      <c r="E22" s="361">
        <v>0</v>
      </c>
      <c r="F22" s="361">
        <v>0</v>
      </c>
      <c r="G22" s="361">
        <v>0</v>
      </c>
      <c r="H22" s="361">
        <v>0</v>
      </c>
      <c r="I22" s="361">
        <v>0</v>
      </c>
      <c r="J22" s="361">
        <v>0</v>
      </c>
      <c r="K22" s="361">
        <v>0</v>
      </c>
    </row>
    <row r="23" spans="1:11">
      <c r="A23" s="349" t="s">
        <v>316</v>
      </c>
      <c r="B23" s="350" t="s">
        <v>915</v>
      </c>
      <c r="C23" s="1105">
        <v>1</v>
      </c>
      <c r="D23" s="88">
        <v>148</v>
      </c>
      <c r="E23" s="88">
        <v>17097</v>
      </c>
      <c r="F23" s="695">
        <v>0</v>
      </c>
      <c r="G23" s="88">
        <v>318</v>
      </c>
      <c r="H23" s="88">
        <v>318</v>
      </c>
      <c r="I23" s="88">
        <v>11.56</v>
      </c>
      <c r="J23" s="88">
        <v>11.56</v>
      </c>
      <c r="K23" s="88">
        <f>SUM(I23:J23)</f>
        <v>23.12</v>
      </c>
    </row>
    <row r="24" spans="1:11">
      <c r="A24" s="349" t="s">
        <v>916</v>
      </c>
      <c r="B24" s="350" t="s">
        <v>917</v>
      </c>
      <c r="C24" s="1106"/>
      <c r="D24" s="88">
        <v>398</v>
      </c>
      <c r="E24" s="88">
        <v>22152</v>
      </c>
      <c r="F24" s="695">
        <v>0</v>
      </c>
      <c r="G24" s="88">
        <v>668</v>
      </c>
      <c r="H24" s="88">
        <v>668</v>
      </c>
      <c r="I24" s="88">
        <v>23.66</v>
      </c>
      <c r="J24" s="88">
        <v>23.66</v>
      </c>
      <c r="K24" s="88">
        <f>SUM(I24:J24)</f>
        <v>47.32</v>
      </c>
    </row>
    <row r="25" spans="1:11" ht="13.5">
      <c r="A25" s="349" t="s">
        <v>918</v>
      </c>
      <c r="B25" s="350" t="s">
        <v>919</v>
      </c>
      <c r="C25" s="276">
        <v>0</v>
      </c>
      <c r="D25" s="799">
        <v>0</v>
      </c>
      <c r="E25" s="799">
        <v>0</v>
      </c>
      <c r="F25" s="799">
        <v>0</v>
      </c>
      <c r="G25" s="799">
        <v>0</v>
      </c>
      <c r="H25" s="799">
        <v>0</v>
      </c>
      <c r="I25" s="799">
        <v>0</v>
      </c>
      <c r="J25" s="799">
        <v>0</v>
      </c>
      <c r="K25" s="799">
        <v>0</v>
      </c>
    </row>
    <row r="26" spans="1:11">
      <c r="A26" s="349" t="s">
        <v>920</v>
      </c>
      <c r="B26" s="350" t="s">
        <v>921</v>
      </c>
      <c r="C26" s="661">
        <v>0</v>
      </c>
      <c r="D26" s="361">
        <v>0</v>
      </c>
      <c r="E26" s="361">
        <v>0</v>
      </c>
      <c r="F26" s="361">
        <v>0</v>
      </c>
      <c r="G26" s="361">
        <v>0</v>
      </c>
      <c r="H26" s="361">
        <v>0</v>
      </c>
      <c r="I26" s="361">
        <v>0</v>
      </c>
      <c r="J26" s="361">
        <v>0</v>
      </c>
      <c r="K26" s="361">
        <v>0</v>
      </c>
    </row>
    <row r="27" spans="1:11">
      <c r="A27" s="349" t="s">
        <v>922</v>
      </c>
      <c r="B27" s="350" t="s">
        <v>923</v>
      </c>
      <c r="C27" s="661">
        <v>0</v>
      </c>
      <c r="D27" s="361">
        <v>0</v>
      </c>
      <c r="E27" s="361">
        <v>0</v>
      </c>
      <c r="F27" s="361">
        <v>0</v>
      </c>
      <c r="G27" s="361">
        <v>0</v>
      </c>
      <c r="H27" s="361">
        <v>0</v>
      </c>
      <c r="I27" s="361">
        <v>0</v>
      </c>
      <c r="J27" s="361">
        <v>0</v>
      </c>
      <c r="K27" s="361">
        <v>0</v>
      </c>
    </row>
    <row r="28" spans="1:11">
      <c r="A28" s="349" t="s">
        <v>924</v>
      </c>
      <c r="B28" s="350" t="s">
        <v>925</v>
      </c>
      <c r="C28" s="661">
        <v>0</v>
      </c>
      <c r="D28" s="361">
        <v>0</v>
      </c>
      <c r="E28" s="361">
        <v>0</v>
      </c>
      <c r="F28" s="361">
        <v>0</v>
      </c>
      <c r="G28" s="361">
        <v>0</v>
      </c>
      <c r="H28" s="361">
        <v>0</v>
      </c>
      <c r="I28" s="361">
        <v>0</v>
      </c>
      <c r="J28" s="361">
        <v>0</v>
      </c>
      <c r="K28" s="361">
        <v>0</v>
      </c>
    </row>
    <row r="29" spans="1:11">
      <c r="A29" s="349" t="s">
        <v>926</v>
      </c>
      <c r="B29" s="350" t="s">
        <v>927</v>
      </c>
      <c r="C29" s="661">
        <v>0</v>
      </c>
      <c r="D29" s="361">
        <v>0</v>
      </c>
      <c r="E29" s="361">
        <v>0</v>
      </c>
      <c r="F29" s="361">
        <v>0</v>
      </c>
      <c r="G29" s="361">
        <v>0</v>
      </c>
      <c r="H29" s="361">
        <v>0</v>
      </c>
      <c r="I29" s="361">
        <v>0</v>
      </c>
      <c r="J29" s="361">
        <v>0</v>
      </c>
      <c r="K29" s="361">
        <v>0</v>
      </c>
    </row>
    <row r="30" spans="1:11">
      <c r="A30" s="349" t="s">
        <v>928</v>
      </c>
      <c r="B30" s="350" t="s">
        <v>929</v>
      </c>
      <c r="C30" s="661">
        <v>0</v>
      </c>
      <c r="D30" s="361">
        <v>0</v>
      </c>
      <c r="E30" s="361">
        <v>0</v>
      </c>
      <c r="F30" s="361">
        <v>0</v>
      </c>
      <c r="G30" s="361">
        <v>0</v>
      </c>
      <c r="H30" s="361">
        <v>0</v>
      </c>
      <c r="I30" s="361">
        <v>0</v>
      </c>
      <c r="J30" s="361">
        <v>0</v>
      </c>
      <c r="K30" s="361">
        <v>0</v>
      </c>
    </row>
    <row r="31" spans="1:11">
      <c r="A31" s="349" t="s">
        <v>930</v>
      </c>
      <c r="B31" s="350" t="s">
        <v>931</v>
      </c>
      <c r="C31" s="661">
        <v>0</v>
      </c>
      <c r="D31" s="361">
        <v>0</v>
      </c>
      <c r="E31" s="361">
        <v>0</v>
      </c>
      <c r="F31" s="361">
        <v>0</v>
      </c>
      <c r="G31" s="361">
        <v>0</v>
      </c>
      <c r="H31" s="361">
        <v>0</v>
      </c>
      <c r="I31" s="361">
        <v>0</v>
      </c>
      <c r="J31" s="361">
        <v>0</v>
      </c>
      <c r="K31" s="361">
        <v>0</v>
      </c>
    </row>
    <row r="32" spans="1:11">
      <c r="A32" s="349" t="s">
        <v>932</v>
      </c>
      <c r="B32" s="350" t="s">
        <v>933</v>
      </c>
      <c r="C32" s="661">
        <v>0</v>
      </c>
      <c r="D32" s="361">
        <v>0</v>
      </c>
      <c r="E32" s="361">
        <v>0</v>
      </c>
      <c r="F32" s="361">
        <v>0</v>
      </c>
      <c r="G32" s="361">
        <v>0</v>
      </c>
      <c r="H32" s="361">
        <v>0</v>
      </c>
      <c r="I32" s="361">
        <v>0</v>
      </c>
      <c r="J32" s="361">
        <v>0</v>
      </c>
      <c r="K32" s="361">
        <v>0</v>
      </c>
    </row>
    <row r="33" spans="1:12">
      <c r="A33" s="349" t="s">
        <v>934</v>
      </c>
      <c r="B33" s="350" t="s">
        <v>935</v>
      </c>
      <c r="C33" s="661">
        <v>0</v>
      </c>
      <c r="D33" s="361">
        <v>0</v>
      </c>
      <c r="E33" s="361">
        <v>0</v>
      </c>
      <c r="F33" s="361">
        <v>0</v>
      </c>
      <c r="G33" s="361">
        <v>0</v>
      </c>
      <c r="H33" s="361">
        <v>0</v>
      </c>
      <c r="I33" s="361">
        <v>0</v>
      </c>
      <c r="J33" s="361">
        <v>0</v>
      </c>
      <c r="K33" s="361">
        <v>0</v>
      </c>
    </row>
    <row r="34" spans="1:12">
      <c r="A34" s="349" t="s">
        <v>936</v>
      </c>
      <c r="B34" s="350" t="s">
        <v>937</v>
      </c>
      <c r="C34" s="661">
        <v>0</v>
      </c>
      <c r="D34" s="361">
        <v>0</v>
      </c>
      <c r="E34" s="361">
        <v>0</v>
      </c>
      <c r="F34" s="361">
        <v>0</v>
      </c>
      <c r="G34" s="361">
        <v>0</v>
      </c>
      <c r="H34" s="361">
        <v>0</v>
      </c>
      <c r="I34" s="361">
        <v>0</v>
      </c>
      <c r="J34" s="361">
        <v>0</v>
      </c>
      <c r="K34" s="361">
        <v>0</v>
      </c>
    </row>
    <row r="35" spans="1:12">
      <c r="A35" s="349" t="s">
        <v>938</v>
      </c>
      <c r="B35" s="350" t="s">
        <v>939</v>
      </c>
      <c r="C35" s="661">
        <v>0</v>
      </c>
      <c r="D35" s="361">
        <v>0</v>
      </c>
      <c r="E35" s="361">
        <v>0</v>
      </c>
      <c r="F35" s="361">
        <v>0</v>
      </c>
      <c r="G35" s="361">
        <v>0</v>
      </c>
      <c r="H35" s="361">
        <v>0</v>
      </c>
      <c r="I35" s="361">
        <v>0</v>
      </c>
      <c r="J35" s="361">
        <v>0</v>
      </c>
      <c r="K35" s="361">
        <v>0</v>
      </c>
    </row>
    <row r="36" spans="1:12">
      <c r="A36" s="349" t="s">
        <v>940</v>
      </c>
      <c r="B36" s="356" t="s">
        <v>941</v>
      </c>
      <c r="C36" s="661">
        <v>0</v>
      </c>
      <c r="D36" s="361">
        <v>0</v>
      </c>
      <c r="E36" s="361">
        <v>0</v>
      </c>
      <c r="F36" s="361">
        <v>0</v>
      </c>
      <c r="G36" s="361">
        <v>0</v>
      </c>
      <c r="H36" s="361">
        <v>0</v>
      </c>
      <c r="I36" s="361">
        <v>0</v>
      </c>
      <c r="J36" s="361">
        <v>0</v>
      </c>
      <c r="K36" s="361">
        <v>0</v>
      </c>
    </row>
    <row r="37" spans="1:12">
      <c r="A37" s="349" t="s">
        <v>942</v>
      </c>
      <c r="B37" s="356" t="s">
        <v>943</v>
      </c>
      <c r="C37" s="661">
        <v>0</v>
      </c>
      <c r="D37" s="361">
        <v>0</v>
      </c>
      <c r="E37" s="361">
        <v>0</v>
      </c>
      <c r="F37" s="361">
        <v>0</v>
      </c>
      <c r="G37" s="361">
        <v>0</v>
      </c>
      <c r="H37" s="361">
        <v>0</v>
      </c>
      <c r="I37" s="361">
        <v>0</v>
      </c>
      <c r="J37" s="361">
        <v>0</v>
      </c>
      <c r="K37" s="361">
        <v>0</v>
      </c>
    </row>
    <row r="38" spans="1:12">
      <c r="A38" s="349" t="s">
        <v>944</v>
      </c>
      <c r="B38" s="356" t="s">
        <v>945</v>
      </c>
      <c r="C38" s="661">
        <v>0</v>
      </c>
      <c r="D38" s="361">
        <v>0</v>
      </c>
      <c r="E38" s="361">
        <v>0</v>
      </c>
      <c r="F38" s="361">
        <v>0</v>
      </c>
      <c r="G38" s="361">
        <v>0</v>
      </c>
      <c r="H38" s="361">
        <v>0</v>
      </c>
      <c r="I38" s="361">
        <v>0</v>
      </c>
      <c r="J38" s="361">
        <v>0</v>
      </c>
      <c r="K38" s="361">
        <v>0</v>
      </c>
    </row>
    <row r="39" spans="1:12">
      <c r="A39" s="349" t="s">
        <v>946</v>
      </c>
      <c r="B39" s="356" t="s">
        <v>947</v>
      </c>
      <c r="C39" s="661">
        <v>0</v>
      </c>
      <c r="D39" s="361">
        <v>0</v>
      </c>
      <c r="E39" s="361">
        <v>0</v>
      </c>
      <c r="F39" s="361">
        <v>0</v>
      </c>
      <c r="G39" s="361">
        <v>0</v>
      </c>
      <c r="H39" s="361">
        <v>0</v>
      </c>
      <c r="I39" s="361">
        <v>0</v>
      </c>
      <c r="J39" s="361">
        <v>0</v>
      </c>
      <c r="K39" s="361">
        <v>0</v>
      </c>
    </row>
    <row r="40" spans="1:12" ht="25">
      <c r="A40" s="349" t="s">
        <v>948</v>
      </c>
      <c r="B40" s="356" t="s">
        <v>949</v>
      </c>
      <c r="C40" s="661">
        <v>0</v>
      </c>
      <c r="D40" s="361">
        <v>0</v>
      </c>
      <c r="E40" s="361">
        <v>0</v>
      </c>
      <c r="F40" s="361">
        <v>0</v>
      </c>
      <c r="G40" s="361">
        <v>0</v>
      </c>
      <c r="H40" s="361">
        <v>0</v>
      </c>
      <c r="I40" s="361">
        <v>0</v>
      </c>
      <c r="J40" s="361">
        <v>0</v>
      </c>
      <c r="K40" s="361">
        <v>0</v>
      </c>
    </row>
    <row r="41" spans="1:12" ht="25">
      <c r="A41" s="349" t="s">
        <v>950</v>
      </c>
      <c r="B41" s="356" t="s">
        <v>951</v>
      </c>
      <c r="C41" s="661">
        <v>0</v>
      </c>
      <c r="D41" s="361">
        <v>0</v>
      </c>
      <c r="E41" s="361">
        <v>0</v>
      </c>
      <c r="F41" s="361">
        <v>0</v>
      </c>
      <c r="G41" s="361">
        <v>0</v>
      </c>
      <c r="H41" s="361">
        <v>0</v>
      </c>
      <c r="I41" s="361">
        <v>0</v>
      </c>
      <c r="J41" s="361">
        <v>0</v>
      </c>
      <c r="K41" s="361">
        <v>0</v>
      </c>
    </row>
    <row r="42" spans="1:12" ht="13">
      <c r="A42" s="26" t="s">
        <v>18</v>
      </c>
      <c r="B42" s="9"/>
      <c r="C42" s="8">
        <f>SUM(C23:C41)</f>
        <v>1</v>
      </c>
      <c r="D42" s="8">
        <f t="shared" ref="D42:K42" si="0">SUM(D23:D41)</f>
        <v>546</v>
      </c>
      <c r="E42" s="8">
        <f t="shared" si="0"/>
        <v>39249</v>
      </c>
      <c r="F42" s="8">
        <f t="shared" si="0"/>
        <v>0</v>
      </c>
      <c r="G42" s="8">
        <f t="shared" si="0"/>
        <v>986</v>
      </c>
      <c r="H42" s="8">
        <f t="shared" si="0"/>
        <v>986</v>
      </c>
      <c r="I42" s="8">
        <f t="shared" si="0"/>
        <v>35.22</v>
      </c>
      <c r="J42" s="8">
        <f t="shared" si="0"/>
        <v>35.22</v>
      </c>
      <c r="K42" s="8">
        <f t="shared" si="0"/>
        <v>70.44</v>
      </c>
    </row>
    <row r="44" spans="1:12" ht="13">
      <c r="A44" s="14" t="s">
        <v>445</v>
      </c>
    </row>
    <row r="46" spans="1:12" ht="14">
      <c r="A46" s="286"/>
      <c r="B46" s="286"/>
      <c r="G46" s="504"/>
      <c r="H46" s="494"/>
      <c r="I46" s="1021" t="s">
        <v>13</v>
      </c>
      <c r="J46" s="1021"/>
      <c r="K46" s="1021"/>
    </row>
    <row r="47" spans="1:12" ht="15" customHeight="1">
      <c r="A47" s="286" t="s">
        <v>12</v>
      </c>
      <c r="C47" s="399"/>
      <c r="D47" s="826" t="s">
        <v>13</v>
      </c>
      <c r="E47" s="826"/>
      <c r="F47" s="14"/>
      <c r="G47" s="504"/>
      <c r="H47" s="485"/>
      <c r="I47" s="1021" t="s">
        <v>14</v>
      </c>
      <c r="J47" s="1021"/>
      <c r="K47" s="1021"/>
      <c r="L47" s="211"/>
    </row>
    <row r="48" spans="1:12" ht="15" customHeight="1">
      <c r="A48" s="286"/>
      <c r="B48" s="286"/>
      <c r="C48" s="827" t="s">
        <v>898</v>
      </c>
      <c r="D48" s="827"/>
      <c r="E48" s="827"/>
      <c r="F48" s="827"/>
      <c r="G48" s="504"/>
      <c r="H48" s="485"/>
      <c r="I48" s="504"/>
      <c r="J48" s="485" t="s">
        <v>955</v>
      </c>
      <c r="K48" s="504"/>
      <c r="L48" s="211"/>
    </row>
    <row r="49" spans="7:11" ht="14">
      <c r="G49" s="504"/>
      <c r="H49" s="406"/>
      <c r="I49" s="1107" t="s">
        <v>84</v>
      </c>
      <c r="J49" s="1107"/>
      <c r="K49" s="504"/>
    </row>
  </sheetData>
  <mergeCells count="16">
    <mergeCell ref="C48:F48"/>
    <mergeCell ref="I49:J49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I46:K46"/>
    <mergeCell ref="I47:K47"/>
    <mergeCell ref="C23:C24"/>
    <mergeCell ref="D47:E47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V32"/>
  <sheetViews>
    <sheetView topLeftCell="A11" zoomScale="85" zoomScaleNormal="85" zoomScaleSheetLayoutView="86" workbookViewId="0">
      <selection activeCell="M19" sqref="M19"/>
    </sheetView>
  </sheetViews>
  <sheetFormatPr defaultRowHeight="12.5"/>
  <cols>
    <col min="1" max="1" width="4.81640625" customWidth="1"/>
    <col min="2" max="2" width="19.54296875" customWidth="1"/>
    <col min="3" max="3" width="8.453125" customWidth="1"/>
    <col min="4" max="5" width="7.7265625" customWidth="1"/>
    <col min="6" max="6" width="9.54296875" customWidth="1"/>
    <col min="7" max="7" width="8.26953125" customWidth="1"/>
    <col min="8" max="8" width="7.7265625" customWidth="1"/>
    <col min="9" max="9" width="8.453125" bestFit="1" customWidth="1"/>
    <col min="10" max="10" width="8" customWidth="1"/>
    <col min="11" max="11" width="7.81640625" bestFit="1" customWidth="1"/>
    <col min="12" max="13" width="7" customWidth="1"/>
    <col min="14" max="14" width="7.81640625" bestFit="1" customWidth="1"/>
    <col min="15" max="15" width="8.453125" bestFit="1" customWidth="1"/>
    <col min="16" max="16" width="8.54296875" customWidth="1"/>
    <col min="17" max="17" width="7.7265625" customWidth="1"/>
    <col min="18" max="18" width="9.453125" bestFit="1" customWidth="1"/>
    <col min="19" max="19" width="10.54296875" customWidth="1"/>
    <col min="20" max="20" width="9.81640625" customWidth="1"/>
    <col min="21" max="21" width="8.54296875" customWidth="1"/>
    <col min="22" max="22" width="9.54296875" customWidth="1"/>
    <col min="28" max="28" width="11" customWidth="1"/>
    <col min="29" max="30" width="8.81640625" hidden="1" customWidth="1"/>
  </cols>
  <sheetData>
    <row r="2" spans="1:256" ht="13">
      <c r="G2" s="863"/>
      <c r="H2" s="863"/>
      <c r="I2" s="863"/>
      <c r="J2" s="863"/>
      <c r="K2" s="863"/>
      <c r="L2" s="863"/>
      <c r="M2" s="863"/>
      <c r="N2" s="863"/>
      <c r="O2" s="863"/>
      <c r="P2" s="1"/>
      <c r="Q2" s="1"/>
      <c r="R2" s="1"/>
      <c r="T2" s="43" t="s">
        <v>59</v>
      </c>
    </row>
    <row r="3" spans="1:256" ht="14">
      <c r="A3" s="824" t="s">
        <v>57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</row>
    <row r="4" spans="1:256" ht="15.5">
      <c r="A4" s="859" t="s">
        <v>743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859"/>
      <c r="T4" s="859"/>
      <c r="U4" s="859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6" spans="1:256" ht="14">
      <c r="A6" s="893" t="s">
        <v>793</v>
      </c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  <c r="S6" s="893"/>
      <c r="T6" s="893"/>
      <c r="U6" s="893"/>
    </row>
    <row r="7" spans="1:256" ht="15.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56" ht="15.5">
      <c r="A8" s="862" t="s">
        <v>899</v>
      </c>
      <c r="B8" s="862"/>
      <c r="C8" s="862"/>
      <c r="D8" s="28"/>
      <c r="E8" s="28"/>
      <c r="F8" s="28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10" spans="1:256" ht="14.5">
      <c r="U10" s="888" t="s">
        <v>456</v>
      </c>
      <c r="V10" s="888"/>
      <c r="W10" s="15"/>
      <c r="X10" s="15"/>
      <c r="Y10" s="15"/>
      <c r="Z10" s="15"/>
      <c r="AA10" s="15"/>
      <c r="AB10" s="857"/>
      <c r="AC10" s="857"/>
      <c r="AD10" s="857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 customHeight="1">
      <c r="A11" s="883" t="s">
        <v>2</v>
      </c>
      <c r="B11" s="883" t="s">
        <v>109</v>
      </c>
      <c r="C11" s="866" t="s">
        <v>153</v>
      </c>
      <c r="D11" s="867"/>
      <c r="E11" s="867"/>
      <c r="F11" s="868"/>
      <c r="G11" s="885" t="s">
        <v>830</v>
      </c>
      <c r="H11" s="886"/>
      <c r="I11" s="886"/>
      <c r="J11" s="886"/>
      <c r="K11" s="886"/>
      <c r="L11" s="886"/>
      <c r="M11" s="886"/>
      <c r="N11" s="886"/>
      <c r="O11" s="886"/>
      <c r="P11" s="886"/>
      <c r="Q11" s="886"/>
      <c r="R11" s="887"/>
      <c r="S11" s="889" t="s">
        <v>242</v>
      </c>
      <c r="T11" s="890"/>
      <c r="U11" s="890"/>
      <c r="V11" s="890"/>
      <c r="W11" s="117"/>
      <c r="X11" s="117"/>
      <c r="Y11" s="117"/>
      <c r="Z11" s="117"/>
      <c r="AA11" s="117"/>
      <c r="AB11" s="117"/>
      <c r="AC11" s="117"/>
      <c r="AD11" s="117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3">
      <c r="A12" s="884"/>
      <c r="B12" s="884"/>
      <c r="C12" s="869"/>
      <c r="D12" s="870"/>
      <c r="E12" s="870"/>
      <c r="F12" s="871"/>
      <c r="G12" s="831" t="s">
        <v>172</v>
      </c>
      <c r="H12" s="835"/>
      <c r="I12" s="835"/>
      <c r="J12" s="832"/>
      <c r="K12" s="831" t="s">
        <v>173</v>
      </c>
      <c r="L12" s="835"/>
      <c r="M12" s="835"/>
      <c r="N12" s="832"/>
      <c r="O12" s="833" t="s">
        <v>18</v>
      </c>
      <c r="P12" s="833"/>
      <c r="Q12" s="833"/>
      <c r="R12" s="833"/>
      <c r="S12" s="891"/>
      <c r="T12" s="892"/>
      <c r="U12" s="892"/>
      <c r="V12" s="892"/>
      <c r="W12" s="117"/>
      <c r="X12" s="117"/>
      <c r="Y12" s="117"/>
      <c r="Z12" s="117"/>
      <c r="AA12" s="117"/>
      <c r="AB12" s="117"/>
      <c r="AC12" s="117"/>
      <c r="AD12" s="117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52">
      <c r="A13" s="154"/>
      <c r="B13" s="154"/>
      <c r="C13" s="153" t="s">
        <v>243</v>
      </c>
      <c r="D13" s="153" t="s">
        <v>244</v>
      </c>
      <c r="E13" s="153" t="s">
        <v>245</v>
      </c>
      <c r="F13" s="153" t="s">
        <v>90</v>
      </c>
      <c r="G13" s="153" t="s">
        <v>243</v>
      </c>
      <c r="H13" s="153" t="s">
        <v>244</v>
      </c>
      <c r="I13" s="153" t="s">
        <v>245</v>
      </c>
      <c r="J13" s="153" t="s">
        <v>18</v>
      </c>
      <c r="K13" s="153" t="s">
        <v>243</v>
      </c>
      <c r="L13" s="153" t="s">
        <v>244</v>
      </c>
      <c r="M13" s="153" t="s">
        <v>245</v>
      </c>
      <c r="N13" s="153" t="s">
        <v>90</v>
      </c>
      <c r="O13" s="153" t="s">
        <v>243</v>
      </c>
      <c r="P13" s="153" t="s">
        <v>244</v>
      </c>
      <c r="Q13" s="153" t="s">
        <v>245</v>
      </c>
      <c r="R13" s="153" t="s">
        <v>18</v>
      </c>
      <c r="S13" s="5" t="s">
        <v>452</v>
      </c>
      <c r="T13" s="5" t="s">
        <v>453</v>
      </c>
      <c r="U13" s="5" t="s">
        <v>454</v>
      </c>
      <c r="V13" s="245" t="s">
        <v>455</v>
      </c>
      <c r="W13" s="117"/>
      <c r="X13" s="117"/>
      <c r="Y13" s="117"/>
      <c r="Z13" s="117"/>
      <c r="AA13" s="117"/>
      <c r="AB13" s="117"/>
      <c r="AC13" s="117"/>
      <c r="AD13" s="117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3">
      <c r="A14" s="137">
        <v>1</v>
      </c>
      <c r="B14" s="155">
        <v>2</v>
      </c>
      <c r="C14" s="137">
        <v>3</v>
      </c>
      <c r="D14" s="137">
        <v>4</v>
      </c>
      <c r="E14" s="155">
        <v>5</v>
      </c>
      <c r="F14" s="137">
        <v>6</v>
      </c>
      <c r="G14" s="137">
        <v>7</v>
      </c>
      <c r="H14" s="155">
        <v>8</v>
      </c>
      <c r="I14" s="137">
        <v>9</v>
      </c>
      <c r="J14" s="137">
        <v>10</v>
      </c>
      <c r="K14" s="155">
        <v>11</v>
      </c>
      <c r="L14" s="137">
        <v>12</v>
      </c>
      <c r="M14" s="137">
        <v>13</v>
      </c>
      <c r="N14" s="155">
        <v>14</v>
      </c>
      <c r="O14" s="137">
        <v>15</v>
      </c>
      <c r="P14" s="137">
        <v>16</v>
      </c>
      <c r="Q14" s="155">
        <v>17</v>
      </c>
      <c r="R14" s="137">
        <v>18</v>
      </c>
      <c r="S14" s="137">
        <v>19</v>
      </c>
      <c r="T14" s="155">
        <v>20</v>
      </c>
      <c r="U14" s="137">
        <v>21</v>
      </c>
      <c r="V14" s="137">
        <v>22</v>
      </c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ht="13">
      <c r="A15" s="17"/>
      <c r="B15" s="157" t="s">
        <v>230</v>
      </c>
      <c r="C15" s="572"/>
      <c r="D15" s="572"/>
      <c r="E15" s="572"/>
      <c r="F15" s="243"/>
      <c r="G15" s="8"/>
      <c r="H15" s="8"/>
      <c r="I15" s="8"/>
      <c r="J15" s="243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3">
      <c r="A16" s="3">
        <v>1</v>
      </c>
      <c r="B16" s="157" t="s">
        <v>178</v>
      </c>
      <c r="C16" s="572">
        <v>2441.77</v>
      </c>
      <c r="D16" s="572">
        <v>227.49</v>
      </c>
      <c r="E16" s="409">
        <v>363.99</v>
      </c>
      <c r="F16" s="600">
        <f>SUM(C16:E16)</f>
        <v>3033.25</v>
      </c>
      <c r="G16" s="600">
        <v>1348.55</v>
      </c>
      <c r="H16" s="600">
        <v>125.64</v>
      </c>
      <c r="I16" s="409">
        <v>201.02999999999975</v>
      </c>
      <c r="J16" s="600">
        <f>SUM(G16:I16)</f>
        <v>1675.2199999999998</v>
      </c>
      <c r="K16" s="599">
        <v>0</v>
      </c>
      <c r="L16" s="599">
        <v>0</v>
      </c>
      <c r="M16" s="599">
        <v>0</v>
      </c>
      <c r="N16" s="409">
        <f>SUM(K16:M16)</f>
        <v>0</v>
      </c>
      <c r="O16" s="409">
        <f>G16+K16</f>
        <v>1348.55</v>
      </c>
      <c r="P16" s="409">
        <f t="shared" ref="P16:Q20" si="0">H16+L16</f>
        <v>125.64</v>
      </c>
      <c r="Q16" s="409">
        <f t="shared" si="0"/>
        <v>201.02999999999975</v>
      </c>
      <c r="R16" s="600">
        <f>J16+N16</f>
        <v>1675.2199999999998</v>
      </c>
      <c r="S16" s="572">
        <f>C16-O16</f>
        <v>1093.22</v>
      </c>
      <c r="T16" s="572">
        <f t="shared" ref="T16:V16" si="1">D16-P16</f>
        <v>101.85000000000001</v>
      </c>
      <c r="U16" s="572">
        <f t="shared" si="1"/>
        <v>162.96000000000026</v>
      </c>
      <c r="V16" s="600">
        <f t="shared" si="1"/>
        <v>1358.0300000000002</v>
      </c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37" ht="13">
      <c r="A17" s="3">
        <v>2</v>
      </c>
      <c r="B17" s="158" t="s">
        <v>125</v>
      </c>
      <c r="C17" s="572">
        <v>35003.64</v>
      </c>
      <c r="D17" s="572">
        <v>3261.21</v>
      </c>
      <c r="E17" s="409">
        <v>5217.9299999999994</v>
      </c>
      <c r="F17" s="600">
        <f t="shared" ref="F17:F19" si="2">SUM(C17:E17)</f>
        <v>43482.78</v>
      </c>
      <c r="G17" s="600">
        <v>18446.82</v>
      </c>
      <c r="H17" s="600">
        <v>1718.65</v>
      </c>
      <c r="I17" s="409">
        <v>2749.8299999999981</v>
      </c>
      <c r="J17" s="600">
        <f t="shared" ref="J17:J20" si="3">SUM(G17:I17)</f>
        <v>22915.3</v>
      </c>
      <c r="K17" s="599">
        <v>2049.65</v>
      </c>
      <c r="L17" s="599">
        <v>190.96</v>
      </c>
      <c r="M17" s="599">
        <v>305.53999999999951</v>
      </c>
      <c r="N17" s="409">
        <f t="shared" ref="N17:N20" si="4">SUM(K17:M17)</f>
        <v>2546.1499999999996</v>
      </c>
      <c r="O17" s="409">
        <f t="shared" ref="O17:O20" si="5">G17+K17</f>
        <v>20496.47</v>
      </c>
      <c r="P17" s="409">
        <f t="shared" si="0"/>
        <v>1909.6100000000001</v>
      </c>
      <c r="Q17" s="409">
        <f t="shared" si="0"/>
        <v>3055.3699999999976</v>
      </c>
      <c r="R17" s="600">
        <f t="shared" ref="R17:R20" si="6">J17+N17</f>
        <v>25461.449999999997</v>
      </c>
      <c r="S17" s="572">
        <f t="shared" ref="S17:S23" si="7">C17-O17</f>
        <v>14507.169999999998</v>
      </c>
      <c r="T17" s="572">
        <f t="shared" ref="T17:T20" si="8">D17-P17</f>
        <v>1351.6</v>
      </c>
      <c r="U17" s="572">
        <f t="shared" ref="U17:U20" si="9">E17-Q17</f>
        <v>2162.5600000000018</v>
      </c>
      <c r="V17" s="600">
        <f t="shared" ref="V17:V20" si="10">F17-R17</f>
        <v>18021.330000000002</v>
      </c>
      <c r="Y17" s="862"/>
      <c r="Z17" s="862"/>
      <c r="AA17" s="862"/>
      <c r="AB17" s="862"/>
    </row>
    <row r="18" spans="1:37" ht="26">
      <c r="A18" s="3">
        <v>3</v>
      </c>
      <c r="B18" s="157" t="s">
        <v>126</v>
      </c>
      <c r="C18" s="572">
        <v>1106.93</v>
      </c>
      <c r="D18" s="572">
        <v>103.13</v>
      </c>
      <c r="E18" s="409">
        <v>165.0100000000001</v>
      </c>
      <c r="F18" s="600">
        <f t="shared" si="2"/>
        <v>1375.0700000000002</v>
      </c>
      <c r="G18" s="600">
        <v>584.17999999999995</v>
      </c>
      <c r="H18" s="600">
        <v>54.43</v>
      </c>
      <c r="I18" s="409">
        <v>87.080000000000155</v>
      </c>
      <c r="J18" s="600">
        <f t="shared" si="3"/>
        <v>725.69</v>
      </c>
      <c r="K18" s="599">
        <v>0</v>
      </c>
      <c r="L18" s="599">
        <v>0</v>
      </c>
      <c r="M18" s="599">
        <v>0</v>
      </c>
      <c r="N18" s="409">
        <f t="shared" si="4"/>
        <v>0</v>
      </c>
      <c r="O18" s="409">
        <f t="shared" si="5"/>
        <v>584.17999999999995</v>
      </c>
      <c r="P18" s="409">
        <f t="shared" si="0"/>
        <v>54.43</v>
      </c>
      <c r="Q18" s="409">
        <f t="shared" si="0"/>
        <v>87.080000000000155</v>
      </c>
      <c r="R18" s="600">
        <f t="shared" si="6"/>
        <v>725.69</v>
      </c>
      <c r="S18" s="572">
        <f t="shared" si="7"/>
        <v>522.75000000000011</v>
      </c>
      <c r="T18" s="572">
        <f t="shared" si="8"/>
        <v>48.699999999999996</v>
      </c>
      <c r="U18" s="572">
        <f t="shared" si="9"/>
        <v>77.92999999999995</v>
      </c>
      <c r="V18" s="600">
        <f t="shared" si="10"/>
        <v>649.38000000000011</v>
      </c>
    </row>
    <row r="19" spans="1:37" ht="13">
      <c r="A19" s="3">
        <v>4</v>
      </c>
      <c r="B19" s="158" t="s">
        <v>127</v>
      </c>
      <c r="C19" s="572">
        <v>1187.53</v>
      </c>
      <c r="D19" s="572">
        <v>110.64</v>
      </c>
      <c r="E19" s="409">
        <v>177.0200000000001</v>
      </c>
      <c r="F19" s="600">
        <f t="shared" si="2"/>
        <v>1475.19</v>
      </c>
      <c r="G19" s="600">
        <v>539.05999999999995</v>
      </c>
      <c r="H19" s="600">
        <v>50.22</v>
      </c>
      <c r="I19" s="409">
        <v>80.360000000000014</v>
      </c>
      <c r="J19" s="600">
        <f t="shared" si="3"/>
        <v>669.64</v>
      </c>
      <c r="K19" s="599">
        <v>0</v>
      </c>
      <c r="L19" s="599">
        <v>0</v>
      </c>
      <c r="M19" s="599">
        <v>0</v>
      </c>
      <c r="N19" s="409">
        <f t="shared" si="4"/>
        <v>0</v>
      </c>
      <c r="O19" s="409">
        <f t="shared" si="5"/>
        <v>539.05999999999995</v>
      </c>
      <c r="P19" s="409">
        <f t="shared" si="0"/>
        <v>50.22</v>
      </c>
      <c r="Q19" s="409">
        <f t="shared" si="0"/>
        <v>80.360000000000014</v>
      </c>
      <c r="R19" s="600">
        <f t="shared" si="6"/>
        <v>669.64</v>
      </c>
      <c r="S19" s="572">
        <f t="shared" si="7"/>
        <v>648.47</v>
      </c>
      <c r="T19" s="572">
        <f t="shared" si="8"/>
        <v>60.42</v>
      </c>
      <c r="U19" s="572">
        <f t="shared" si="9"/>
        <v>96.660000000000082</v>
      </c>
      <c r="V19" s="600">
        <f t="shared" si="10"/>
        <v>805.55000000000007</v>
      </c>
    </row>
    <row r="20" spans="1:37" ht="26">
      <c r="A20" s="3">
        <v>5</v>
      </c>
      <c r="B20" s="157" t="s">
        <v>128</v>
      </c>
      <c r="C20" s="572">
        <v>9579.34</v>
      </c>
      <c r="D20" s="572">
        <v>892.49</v>
      </c>
      <c r="E20" s="409">
        <v>1427.9699999999991</v>
      </c>
      <c r="F20" s="600">
        <f>SUM(C20:E20)</f>
        <v>11899.8</v>
      </c>
      <c r="G20" s="600">
        <v>5152.6400000000003</v>
      </c>
      <c r="H20" s="600">
        <v>480.06</v>
      </c>
      <c r="I20" s="409">
        <v>768.08999999999924</v>
      </c>
      <c r="J20" s="600">
        <f t="shared" si="3"/>
        <v>6400.79</v>
      </c>
      <c r="K20" s="599">
        <v>572.52</v>
      </c>
      <c r="L20" s="599">
        <v>53.34</v>
      </c>
      <c r="M20" s="599">
        <v>85.340000000000032</v>
      </c>
      <c r="N20" s="409">
        <f t="shared" si="4"/>
        <v>711.2</v>
      </c>
      <c r="O20" s="409">
        <f t="shared" si="5"/>
        <v>5725.16</v>
      </c>
      <c r="P20" s="409">
        <f t="shared" si="0"/>
        <v>533.4</v>
      </c>
      <c r="Q20" s="409">
        <f t="shared" si="0"/>
        <v>853.42999999999927</v>
      </c>
      <c r="R20" s="600">
        <f t="shared" si="6"/>
        <v>7111.99</v>
      </c>
      <c r="S20" s="572">
        <f t="shared" si="7"/>
        <v>3854.1800000000003</v>
      </c>
      <c r="T20" s="572">
        <f t="shared" si="8"/>
        <v>359.09000000000003</v>
      </c>
      <c r="U20" s="572">
        <f t="shared" si="9"/>
        <v>574.53999999999985</v>
      </c>
      <c r="V20" s="600">
        <f t="shared" si="10"/>
        <v>4787.8099999999995</v>
      </c>
    </row>
    <row r="21" spans="1:37" s="15" customFormat="1" ht="13">
      <c r="A21" s="242"/>
      <c r="B21" s="253" t="s">
        <v>90</v>
      </c>
      <c r="C21" s="601">
        <f t="shared" ref="C21:E21" si="11">SUM(C16:C20)</f>
        <v>49319.209999999992</v>
      </c>
      <c r="D21" s="601">
        <f t="shared" si="11"/>
        <v>4594.96</v>
      </c>
      <c r="E21" s="601">
        <f t="shared" si="11"/>
        <v>7351.9199999999992</v>
      </c>
      <c r="F21" s="601">
        <f>SUM(F16:F20)</f>
        <v>61266.09</v>
      </c>
      <c r="G21" s="601">
        <f t="shared" ref="G21:I21" si="12">SUM(G16:G20)</f>
        <v>26071.25</v>
      </c>
      <c r="H21" s="601">
        <f t="shared" si="12"/>
        <v>2429.0000000000005</v>
      </c>
      <c r="I21" s="601">
        <f t="shared" si="12"/>
        <v>3886.3899999999971</v>
      </c>
      <c r="J21" s="601">
        <f>SUM(J16:J20)</f>
        <v>32386.639999999999</v>
      </c>
      <c r="K21" s="601">
        <f t="shared" ref="K21:M21" si="13">SUM(K16:K20)</f>
        <v>2622.17</v>
      </c>
      <c r="L21" s="601">
        <f t="shared" si="13"/>
        <v>244.3</v>
      </c>
      <c r="M21" s="601">
        <f t="shared" si="13"/>
        <v>390.87999999999954</v>
      </c>
      <c r="N21" s="26">
        <f>SUM(N16:N20)</f>
        <v>3257.3499999999995</v>
      </c>
      <c r="O21" s="26">
        <f t="shared" ref="O21:Q21" si="14">SUM(O16:O20)</f>
        <v>28693.420000000002</v>
      </c>
      <c r="P21" s="26">
        <f t="shared" si="14"/>
        <v>2673.3</v>
      </c>
      <c r="Q21" s="26">
        <f t="shared" si="14"/>
        <v>4277.2699999999968</v>
      </c>
      <c r="R21" s="603">
        <f>SUM(R16:R20)</f>
        <v>35643.99</v>
      </c>
      <c r="S21" s="603">
        <f t="shared" ref="S21:V21" si="15">SUM(S16:S20)</f>
        <v>20625.789999999997</v>
      </c>
      <c r="T21" s="603">
        <f t="shared" si="15"/>
        <v>1921.6599999999999</v>
      </c>
      <c r="U21" s="603">
        <f t="shared" si="15"/>
        <v>3074.6500000000024</v>
      </c>
      <c r="V21" s="603">
        <f t="shared" si="15"/>
        <v>25622.1</v>
      </c>
    </row>
    <row r="22" spans="1:37" ht="26">
      <c r="A22" s="3"/>
      <c r="B22" s="159" t="s">
        <v>231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603"/>
      <c r="S22" s="572"/>
      <c r="T22" s="18"/>
      <c r="U22" s="18"/>
      <c r="V22" s="18"/>
    </row>
    <row r="23" spans="1:37" ht="13">
      <c r="A23" s="3">
        <v>6</v>
      </c>
      <c r="B23" s="157" t="s">
        <v>180</v>
      </c>
      <c r="C23" s="409">
        <v>0</v>
      </c>
      <c r="D23" s="409">
        <v>0</v>
      </c>
      <c r="E23" s="409">
        <v>0</v>
      </c>
      <c r="F23" s="605">
        <v>0</v>
      </c>
      <c r="G23" s="409">
        <v>0</v>
      </c>
      <c r="H23" s="409">
        <v>0</v>
      </c>
      <c r="I23" s="409">
        <v>0</v>
      </c>
      <c r="J23" s="409">
        <v>0</v>
      </c>
      <c r="K23" s="409">
        <v>0</v>
      </c>
      <c r="L23" s="409">
        <v>0</v>
      </c>
      <c r="M23" s="409">
        <v>0</v>
      </c>
      <c r="N23" s="409">
        <v>0</v>
      </c>
      <c r="O23" s="409">
        <v>0</v>
      </c>
      <c r="P23" s="409">
        <v>0</v>
      </c>
      <c r="Q23" s="409">
        <v>0</v>
      </c>
      <c r="R23" s="594">
        <f>J23+N23</f>
        <v>0</v>
      </c>
      <c r="S23" s="409">
        <f t="shared" si="7"/>
        <v>0</v>
      </c>
      <c r="T23" s="409">
        <f t="shared" ref="T23" si="16">D23-P23</f>
        <v>0</v>
      </c>
      <c r="U23" s="409">
        <f t="shared" ref="U23" si="17">E23-Q23</f>
        <v>0</v>
      </c>
      <c r="V23" s="409">
        <f t="shared" ref="V23" si="18">F23-R23</f>
        <v>0</v>
      </c>
    </row>
    <row r="24" spans="1:37" ht="13">
      <c r="A24" s="3">
        <v>7</v>
      </c>
      <c r="B24" s="158" t="s">
        <v>130</v>
      </c>
      <c r="C24" s="409">
        <v>0</v>
      </c>
      <c r="D24" s="409">
        <v>0</v>
      </c>
      <c r="E24" s="409">
        <v>0</v>
      </c>
      <c r="F24" s="409">
        <v>4.7</v>
      </c>
      <c r="G24" s="409">
        <v>0</v>
      </c>
      <c r="H24" s="409">
        <v>0</v>
      </c>
      <c r="I24" s="409">
        <v>0</v>
      </c>
      <c r="J24" s="409">
        <v>0</v>
      </c>
      <c r="K24" s="409">
        <v>0</v>
      </c>
      <c r="L24" s="409">
        <v>0</v>
      </c>
      <c r="M24" s="409">
        <v>0</v>
      </c>
      <c r="N24" s="409">
        <v>0</v>
      </c>
      <c r="O24" s="409">
        <v>0</v>
      </c>
      <c r="P24" s="409">
        <v>0</v>
      </c>
      <c r="Q24" s="409">
        <v>0</v>
      </c>
      <c r="R24" s="594">
        <f t="shared" ref="R24:R25" si="19">J24+N24</f>
        <v>0</v>
      </c>
      <c r="S24" s="409">
        <f t="shared" ref="S24:S25" si="20">C24-O24</f>
        <v>0</v>
      </c>
      <c r="T24" s="409">
        <f t="shared" ref="T24:T25" si="21">D24-P24</f>
        <v>0</v>
      </c>
      <c r="U24" s="409">
        <f t="shared" ref="U24:U25" si="22">E24-Q24</f>
        <v>0</v>
      </c>
      <c r="V24" s="409">
        <f t="shared" ref="V24:V25" si="23">F24-R24</f>
        <v>4.7</v>
      </c>
    </row>
    <row r="25" spans="1:37" ht="26">
      <c r="A25" s="315">
        <v>8</v>
      </c>
      <c r="B25" s="157" t="s">
        <v>850</v>
      </c>
      <c r="C25" s="409">
        <v>0</v>
      </c>
      <c r="D25" s="409">
        <v>0</v>
      </c>
      <c r="E25" s="409">
        <v>0</v>
      </c>
      <c r="F25" s="409">
        <v>2896.7999999999997</v>
      </c>
      <c r="G25" s="409">
        <v>0</v>
      </c>
      <c r="H25" s="409">
        <v>0</v>
      </c>
      <c r="I25" s="409">
        <v>0</v>
      </c>
      <c r="J25" s="409">
        <v>0</v>
      </c>
      <c r="K25" s="409">
        <v>0</v>
      </c>
      <c r="L25" s="409">
        <v>0</v>
      </c>
      <c r="M25" s="409">
        <v>0</v>
      </c>
      <c r="N25" s="409">
        <v>0</v>
      </c>
      <c r="O25" s="409">
        <v>0</v>
      </c>
      <c r="P25" s="409">
        <v>0</v>
      </c>
      <c r="Q25" s="409">
        <v>0</v>
      </c>
      <c r="R25" s="594">
        <f t="shared" si="19"/>
        <v>0</v>
      </c>
      <c r="S25" s="409">
        <f t="shared" si="20"/>
        <v>0</v>
      </c>
      <c r="T25" s="409">
        <f t="shared" si="21"/>
        <v>0</v>
      </c>
      <c r="U25" s="409">
        <f t="shared" si="22"/>
        <v>0</v>
      </c>
      <c r="V25" s="409">
        <f t="shared" si="23"/>
        <v>2896.7999999999997</v>
      </c>
    </row>
    <row r="26" spans="1:37" ht="13">
      <c r="A26" s="9"/>
      <c r="B26" s="158" t="s">
        <v>90</v>
      </c>
      <c r="C26" s="409">
        <f t="shared" ref="C26:E26" si="24">SUM(C23:C25)</f>
        <v>0</v>
      </c>
      <c r="D26" s="409">
        <f t="shared" si="24"/>
        <v>0</v>
      </c>
      <c r="E26" s="409">
        <f t="shared" si="24"/>
        <v>0</v>
      </c>
      <c r="F26" s="409">
        <f>SUM(F23:F25)</f>
        <v>2901.4999999999995</v>
      </c>
      <c r="G26" s="409">
        <f t="shared" ref="G26:V26" si="25">SUM(G23:G25)</f>
        <v>0</v>
      </c>
      <c r="H26" s="409">
        <f t="shared" si="25"/>
        <v>0</v>
      </c>
      <c r="I26" s="409">
        <f t="shared" si="25"/>
        <v>0</v>
      </c>
      <c r="J26" s="409">
        <f t="shared" si="25"/>
        <v>0</v>
      </c>
      <c r="K26" s="409">
        <f t="shared" si="25"/>
        <v>0</v>
      </c>
      <c r="L26" s="409">
        <f t="shared" si="25"/>
        <v>0</v>
      </c>
      <c r="M26" s="409">
        <f t="shared" si="25"/>
        <v>0</v>
      </c>
      <c r="N26" s="409">
        <f t="shared" si="25"/>
        <v>0</v>
      </c>
      <c r="O26" s="409">
        <f t="shared" si="25"/>
        <v>0</v>
      </c>
      <c r="P26" s="409">
        <f t="shared" si="25"/>
        <v>0</v>
      </c>
      <c r="Q26" s="409">
        <f t="shared" si="25"/>
        <v>0</v>
      </c>
      <c r="R26" s="409">
        <f t="shared" si="25"/>
        <v>0</v>
      </c>
      <c r="S26" s="409">
        <f t="shared" si="25"/>
        <v>0</v>
      </c>
      <c r="T26" s="409">
        <f t="shared" si="25"/>
        <v>0</v>
      </c>
      <c r="U26" s="409">
        <f t="shared" si="25"/>
        <v>0</v>
      </c>
      <c r="V26" s="409">
        <f t="shared" si="25"/>
        <v>2901.4999999999995</v>
      </c>
    </row>
    <row r="27" spans="1:37" ht="13">
      <c r="A27" s="9"/>
      <c r="B27" s="158" t="s">
        <v>36</v>
      </c>
      <c r="C27" s="601">
        <f t="shared" ref="C27:E27" si="26">C26+C21</f>
        <v>49319.209999999992</v>
      </c>
      <c r="D27" s="601">
        <f t="shared" si="26"/>
        <v>4594.96</v>
      </c>
      <c r="E27" s="601">
        <f t="shared" si="26"/>
        <v>7351.9199999999992</v>
      </c>
      <c r="F27" s="601">
        <f>F26+F21</f>
        <v>64167.59</v>
      </c>
      <c r="G27" s="601">
        <f t="shared" ref="G27:V27" si="27">G26+G21</f>
        <v>26071.25</v>
      </c>
      <c r="H27" s="601">
        <f t="shared" si="27"/>
        <v>2429.0000000000005</v>
      </c>
      <c r="I27" s="601">
        <f t="shared" si="27"/>
        <v>3886.3899999999971</v>
      </c>
      <c r="J27" s="601">
        <f t="shared" si="27"/>
        <v>32386.639999999999</v>
      </c>
      <c r="K27" s="601">
        <f t="shared" si="27"/>
        <v>2622.17</v>
      </c>
      <c r="L27" s="601">
        <f t="shared" si="27"/>
        <v>244.3</v>
      </c>
      <c r="M27" s="601">
        <f t="shared" si="27"/>
        <v>390.87999999999954</v>
      </c>
      <c r="N27" s="601">
        <f t="shared" si="27"/>
        <v>3257.3499999999995</v>
      </c>
      <c r="O27" s="601">
        <f t="shared" si="27"/>
        <v>28693.420000000002</v>
      </c>
      <c r="P27" s="601">
        <f t="shared" si="27"/>
        <v>2673.3</v>
      </c>
      <c r="Q27" s="601">
        <f t="shared" si="27"/>
        <v>4277.2699999999968</v>
      </c>
      <c r="R27" s="601">
        <f t="shared" si="27"/>
        <v>35643.99</v>
      </c>
      <c r="S27" s="601">
        <f t="shared" si="27"/>
        <v>20625.789999999997</v>
      </c>
      <c r="T27" s="601">
        <f t="shared" si="27"/>
        <v>1921.6599999999999</v>
      </c>
      <c r="U27" s="601">
        <f t="shared" si="27"/>
        <v>3074.6500000000024</v>
      </c>
      <c r="V27" s="601">
        <f t="shared" si="27"/>
        <v>28523.599999999999</v>
      </c>
    </row>
    <row r="29" spans="1:37" ht="25.5" customHeight="1">
      <c r="A29" s="197"/>
      <c r="B29" s="197"/>
      <c r="C29" s="405"/>
      <c r="D29" s="405"/>
      <c r="E29" s="405"/>
      <c r="F29" s="405"/>
      <c r="G29" s="602"/>
      <c r="H29" s="405"/>
      <c r="I29" s="405"/>
      <c r="J29" s="405"/>
      <c r="K29" s="404"/>
      <c r="L29" s="404"/>
      <c r="P29" s="405"/>
      <c r="Q29" s="340" t="s">
        <v>13</v>
      </c>
      <c r="R29" s="404"/>
      <c r="S29" s="404"/>
      <c r="T29" s="405"/>
      <c r="U29" s="404"/>
      <c r="V29" s="404"/>
      <c r="W29" s="405"/>
      <c r="X29" s="405"/>
      <c r="Y29" s="405"/>
      <c r="Z29" s="405"/>
      <c r="AA29" s="405"/>
      <c r="AE29" s="405"/>
      <c r="AF29" s="405"/>
    </row>
    <row r="30" spans="1:37" ht="12.75" customHeight="1">
      <c r="A30" s="197" t="s">
        <v>12</v>
      </c>
      <c r="C30" s="405"/>
      <c r="D30" s="405"/>
      <c r="E30" s="405"/>
      <c r="F30" s="405"/>
      <c r="G30" s="405"/>
      <c r="H30" s="399"/>
      <c r="I30" s="826" t="s">
        <v>13</v>
      </c>
      <c r="J30" s="826"/>
      <c r="K30" s="14"/>
      <c r="L30" s="404"/>
      <c r="M30" s="405"/>
      <c r="N30" s="405"/>
      <c r="O30" s="405"/>
      <c r="P30" s="341" t="s">
        <v>14</v>
      </c>
      <c r="Q30" s="341"/>
      <c r="R30" s="404"/>
      <c r="S30" s="404"/>
      <c r="T30" s="405"/>
      <c r="U30" s="400"/>
      <c r="V30" s="400"/>
      <c r="W30" s="404"/>
      <c r="X30" s="404"/>
      <c r="Y30" s="404"/>
      <c r="Z30" s="404"/>
      <c r="AA30" s="404"/>
      <c r="AB30" s="404"/>
      <c r="AC30" s="404"/>
      <c r="AD30" s="404"/>
      <c r="AE30" s="405"/>
      <c r="AF30" s="405"/>
    </row>
    <row r="31" spans="1:37" ht="12.75" customHeight="1">
      <c r="A31" s="197"/>
      <c r="B31" s="197"/>
      <c r="C31" s="14"/>
      <c r="D31" s="14"/>
      <c r="E31" s="14"/>
      <c r="F31" s="14"/>
      <c r="G31" s="14"/>
      <c r="H31" s="827" t="s">
        <v>898</v>
      </c>
      <c r="I31" s="827"/>
      <c r="J31" s="827"/>
      <c r="K31" s="827"/>
      <c r="L31" s="14"/>
      <c r="M31" s="14"/>
      <c r="N31" s="14"/>
      <c r="O31" s="14"/>
      <c r="P31" s="341" t="s">
        <v>953</v>
      </c>
      <c r="Q31" s="341"/>
      <c r="R31" s="14"/>
      <c r="S31" s="14"/>
      <c r="T31" s="14"/>
      <c r="U31" s="399"/>
      <c r="V31" s="399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</row>
    <row r="32" spans="1:37" ht="13">
      <c r="C32" s="14"/>
      <c r="D32" s="14"/>
      <c r="E32" s="14"/>
      <c r="F32" s="14"/>
      <c r="G32" s="14"/>
      <c r="H32" s="14"/>
      <c r="I32" s="14"/>
      <c r="J32" s="14"/>
      <c r="K32" s="14"/>
      <c r="L32" s="14"/>
      <c r="P32" s="201" t="s">
        <v>84</v>
      </c>
      <c r="Q32" s="401"/>
      <c r="R32" s="14"/>
      <c r="S32" s="14"/>
      <c r="T32" s="14"/>
      <c r="W32" s="14"/>
      <c r="X32" s="14"/>
      <c r="Y32" s="14"/>
      <c r="Z32" s="14"/>
      <c r="AE32" s="14"/>
      <c r="AF32" s="14"/>
    </row>
  </sheetData>
  <mergeCells count="18">
    <mergeCell ref="I30:J30"/>
    <mergeCell ref="H31:K31"/>
    <mergeCell ref="G2:O2"/>
    <mergeCell ref="A3:U3"/>
    <mergeCell ref="A4:U4"/>
    <mergeCell ref="A6:U6"/>
    <mergeCell ref="A8:C8"/>
    <mergeCell ref="Y17:AB17"/>
    <mergeCell ref="AB10:AD10"/>
    <mergeCell ref="A11:A12"/>
    <mergeCell ref="B11:B12"/>
    <mergeCell ref="C11:F12"/>
    <mergeCell ref="G12:J12"/>
    <mergeCell ref="K12:N12"/>
    <mergeCell ref="O12:R12"/>
    <mergeCell ref="G11:R11"/>
    <mergeCell ref="U10:V10"/>
    <mergeCell ref="S11:V12"/>
  </mergeCell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O48"/>
  <sheetViews>
    <sheetView topLeftCell="A13" zoomScale="85" zoomScaleNormal="85" zoomScaleSheetLayoutView="80" workbookViewId="0">
      <selection activeCell="Q29" sqref="Q29"/>
    </sheetView>
  </sheetViews>
  <sheetFormatPr defaultRowHeight="12.5"/>
  <cols>
    <col min="1" max="1" width="7.81640625" customWidth="1"/>
    <col min="2" max="2" width="12.54296875" bestFit="1" customWidth="1"/>
    <col min="4" max="4" width="13.7265625" customWidth="1"/>
    <col min="7" max="7" width="12.453125" customWidth="1"/>
    <col min="8" max="8" width="11.54296875" customWidth="1"/>
    <col min="9" max="12" width="10.453125" customWidth="1"/>
    <col min="13" max="13" width="11" customWidth="1"/>
    <col min="14" max="14" width="10" customWidth="1"/>
    <col min="15" max="15" width="11.81640625" customWidth="1"/>
  </cols>
  <sheetData>
    <row r="1" spans="1:15" ht="15.5">
      <c r="A1" s="944" t="s">
        <v>0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228" t="s">
        <v>523</v>
      </c>
    </row>
    <row r="2" spans="1:15" ht="20.5">
      <c r="A2" s="945" t="s">
        <v>743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</row>
    <row r="3" spans="1:15" ht="13.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5" ht="15.5">
      <c r="A4" s="944" t="s">
        <v>522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</row>
    <row r="5" spans="1:15" ht="13.5">
      <c r="A5" s="191" t="s">
        <v>899</v>
      </c>
      <c r="B5" s="191"/>
      <c r="C5" s="191"/>
      <c r="D5" s="191"/>
      <c r="E5" s="191"/>
      <c r="F5" s="191"/>
      <c r="G5" s="191"/>
      <c r="H5" s="191"/>
      <c r="I5" s="191"/>
      <c r="J5" s="191"/>
      <c r="K5" s="190"/>
      <c r="M5" s="1110" t="s">
        <v>832</v>
      </c>
      <c r="N5" s="1110"/>
      <c r="O5" s="1110"/>
    </row>
    <row r="6" spans="1:15" ht="44.25" customHeight="1">
      <c r="A6" s="1047" t="s">
        <v>2</v>
      </c>
      <c r="B6" s="1047" t="s">
        <v>3</v>
      </c>
      <c r="C6" s="1047" t="s">
        <v>302</v>
      </c>
      <c r="D6" s="1045" t="s">
        <v>303</v>
      </c>
      <c r="E6" s="1045" t="s">
        <v>304</v>
      </c>
      <c r="F6" s="1045" t="s">
        <v>305</v>
      </c>
      <c r="G6" s="1045" t="s">
        <v>306</v>
      </c>
      <c r="H6" s="1047" t="s">
        <v>307</v>
      </c>
      <c r="I6" s="1047"/>
      <c r="J6" s="1047" t="s">
        <v>308</v>
      </c>
      <c r="K6" s="1047"/>
      <c r="L6" s="1047" t="s">
        <v>309</v>
      </c>
      <c r="M6" s="1047"/>
      <c r="N6" s="1047" t="s">
        <v>310</v>
      </c>
      <c r="O6" s="1047"/>
    </row>
    <row r="7" spans="1:15" ht="54" customHeight="1">
      <c r="A7" s="1047"/>
      <c r="B7" s="1047"/>
      <c r="C7" s="1047"/>
      <c r="D7" s="1046"/>
      <c r="E7" s="1046"/>
      <c r="F7" s="1046"/>
      <c r="G7" s="1046"/>
      <c r="H7" s="222" t="s">
        <v>311</v>
      </c>
      <c r="I7" s="222" t="s">
        <v>312</v>
      </c>
      <c r="J7" s="222" t="s">
        <v>311</v>
      </c>
      <c r="K7" s="222" t="s">
        <v>312</v>
      </c>
      <c r="L7" s="222" t="s">
        <v>311</v>
      </c>
      <c r="M7" s="222" t="s">
        <v>312</v>
      </c>
      <c r="N7" s="222" t="s">
        <v>311</v>
      </c>
      <c r="O7" s="222" t="s">
        <v>312</v>
      </c>
    </row>
    <row r="8" spans="1:15" ht="13.5">
      <c r="A8" s="194" t="s">
        <v>257</v>
      </c>
      <c r="B8" s="194" t="s">
        <v>258</v>
      </c>
      <c r="C8" s="194" t="s">
        <v>259</v>
      </c>
      <c r="D8" s="194" t="s">
        <v>260</v>
      </c>
      <c r="E8" s="194" t="s">
        <v>261</v>
      </c>
      <c r="F8" s="194" t="s">
        <v>262</v>
      </c>
      <c r="G8" s="194" t="s">
        <v>263</v>
      </c>
      <c r="H8" s="194" t="s">
        <v>264</v>
      </c>
      <c r="I8" s="194" t="s">
        <v>283</v>
      </c>
      <c r="J8" s="194" t="s">
        <v>284</v>
      </c>
      <c r="K8" s="194" t="s">
        <v>285</v>
      </c>
      <c r="L8" s="194" t="s">
        <v>313</v>
      </c>
      <c r="M8" s="194" t="s">
        <v>314</v>
      </c>
      <c r="N8" s="194" t="s">
        <v>315</v>
      </c>
      <c r="O8" s="194" t="s">
        <v>316</v>
      </c>
    </row>
    <row r="9" spans="1:15" ht="13.5">
      <c r="A9" s="349" t="s">
        <v>257</v>
      </c>
      <c r="B9" s="350" t="s">
        <v>901</v>
      </c>
      <c r="C9" s="413" t="s">
        <v>7</v>
      </c>
      <c r="D9" s="413" t="s">
        <v>7</v>
      </c>
      <c r="E9" s="413" t="s">
        <v>7</v>
      </c>
      <c r="F9" s="413" t="s">
        <v>7</v>
      </c>
      <c r="G9" s="413" t="s">
        <v>7</v>
      </c>
      <c r="H9" s="413" t="s">
        <v>7</v>
      </c>
      <c r="I9" s="413" t="s">
        <v>7</v>
      </c>
      <c r="J9" s="413" t="s">
        <v>7</v>
      </c>
      <c r="K9" s="413" t="s">
        <v>7</v>
      </c>
      <c r="L9" s="413" t="s">
        <v>7</v>
      </c>
      <c r="M9" s="413" t="s">
        <v>7</v>
      </c>
      <c r="N9" s="413" t="s">
        <v>7</v>
      </c>
      <c r="O9" s="413" t="s">
        <v>7</v>
      </c>
    </row>
    <row r="10" spans="1:15" ht="13.5">
      <c r="A10" s="349" t="s">
        <v>258</v>
      </c>
      <c r="B10" s="350" t="s">
        <v>902</v>
      </c>
      <c r="C10" s="413" t="s">
        <v>7</v>
      </c>
      <c r="D10" s="413" t="s">
        <v>7</v>
      </c>
      <c r="E10" s="413" t="s">
        <v>7</v>
      </c>
      <c r="F10" s="413" t="s">
        <v>7</v>
      </c>
      <c r="G10" s="413" t="s">
        <v>7</v>
      </c>
      <c r="H10" s="413" t="s">
        <v>7</v>
      </c>
      <c r="I10" s="413" t="s">
        <v>7</v>
      </c>
      <c r="J10" s="413" t="s">
        <v>7</v>
      </c>
      <c r="K10" s="413" t="s">
        <v>7</v>
      </c>
      <c r="L10" s="413" t="s">
        <v>7</v>
      </c>
      <c r="M10" s="413" t="s">
        <v>7</v>
      </c>
      <c r="N10" s="413" t="s">
        <v>7</v>
      </c>
      <c r="O10" s="413" t="s">
        <v>7</v>
      </c>
    </row>
    <row r="11" spans="1:15" ht="13.5">
      <c r="A11" s="349" t="s">
        <v>259</v>
      </c>
      <c r="B11" s="350" t="s">
        <v>903</v>
      </c>
      <c r="C11" s="413" t="s">
        <v>7</v>
      </c>
      <c r="D11" s="413" t="s">
        <v>7</v>
      </c>
      <c r="E11" s="413" t="s">
        <v>7</v>
      </c>
      <c r="F11" s="413" t="s">
        <v>7</v>
      </c>
      <c r="G11" s="413" t="s">
        <v>7</v>
      </c>
      <c r="H11" s="413" t="s">
        <v>7</v>
      </c>
      <c r="I11" s="413" t="s">
        <v>7</v>
      </c>
      <c r="J11" s="413" t="s">
        <v>7</v>
      </c>
      <c r="K11" s="413" t="s">
        <v>7</v>
      </c>
      <c r="L11" s="413" t="s">
        <v>7</v>
      </c>
      <c r="M11" s="413" t="s">
        <v>7</v>
      </c>
      <c r="N11" s="413" t="s">
        <v>7</v>
      </c>
      <c r="O11" s="413" t="s">
        <v>7</v>
      </c>
    </row>
    <row r="12" spans="1:15" ht="13.5">
      <c r="A12" s="349" t="s">
        <v>260</v>
      </c>
      <c r="B12" s="350" t="s">
        <v>904</v>
      </c>
      <c r="C12" s="413" t="s">
        <v>7</v>
      </c>
      <c r="D12" s="413" t="s">
        <v>7</v>
      </c>
      <c r="E12" s="413" t="s">
        <v>7</v>
      </c>
      <c r="F12" s="413" t="s">
        <v>7</v>
      </c>
      <c r="G12" s="413" t="s">
        <v>7</v>
      </c>
      <c r="H12" s="413" t="s">
        <v>7</v>
      </c>
      <c r="I12" s="413" t="s">
        <v>7</v>
      </c>
      <c r="J12" s="413" t="s">
        <v>7</v>
      </c>
      <c r="K12" s="413" t="s">
        <v>7</v>
      </c>
      <c r="L12" s="413" t="s">
        <v>7</v>
      </c>
      <c r="M12" s="413" t="s">
        <v>7</v>
      </c>
      <c r="N12" s="413" t="s">
        <v>7</v>
      </c>
      <c r="O12" s="413" t="s">
        <v>7</v>
      </c>
    </row>
    <row r="13" spans="1:15" ht="13.5">
      <c r="A13" s="349" t="s">
        <v>261</v>
      </c>
      <c r="B13" s="350" t="s">
        <v>905</v>
      </c>
      <c r="C13" s="413" t="s">
        <v>7</v>
      </c>
      <c r="D13" s="413" t="s">
        <v>7</v>
      </c>
      <c r="E13" s="413" t="s">
        <v>7</v>
      </c>
      <c r="F13" s="413" t="s">
        <v>7</v>
      </c>
      <c r="G13" s="413" t="s">
        <v>7</v>
      </c>
      <c r="H13" s="413" t="s">
        <v>7</v>
      </c>
      <c r="I13" s="413" t="s">
        <v>7</v>
      </c>
      <c r="J13" s="413" t="s">
        <v>7</v>
      </c>
      <c r="K13" s="413" t="s">
        <v>7</v>
      </c>
      <c r="L13" s="413" t="s">
        <v>7</v>
      </c>
      <c r="M13" s="413" t="s">
        <v>7</v>
      </c>
      <c r="N13" s="413" t="s">
        <v>7</v>
      </c>
      <c r="O13" s="413" t="s">
        <v>7</v>
      </c>
    </row>
    <row r="14" spans="1:15" ht="13.5">
      <c r="A14" s="349" t="s">
        <v>262</v>
      </c>
      <c r="B14" s="350" t="s">
        <v>906</v>
      </c>
      <c r="C14" s="413" t="s">
        <v>7</v>
      </c>
      <c r="D14" s="413" t="s">
        <v>7</v>
      </c>
      <c r="E14" s="413" t="s">
        <v>7</v>
      </c>
      <c r="F14" s="413" t="s">
        <v>7</v>
      </c>
      <c r="G14" s="413" t="s">
        <v>7</v>
      </c>
      <c r="H14" s="413" t="s">
        <v>7</v>
      </c>
      <c r="I14" s="413" t="s">
        <v>7</v>
      </c>
      <c r="J14" s="413" t="s">
        <v>7</v>
      </c>
      <c r="K14" s="413" t="s">
        <v>7</v>
      </c>
      <c r="L14" s="413" t="s">
        <v>7</v>
      </c>
      <c r="M14" s="413" t="s">
        <v>7</v>
      </c>
      <c r="N14" s="413" t="s">
        <v>7</v>
      </c>
      <c r="O14" s="413" t="s">
        <v>7</v>
      </c>
    </row>
    <row r="15" spans="1:15" ht="13.5">
      <c r="A15" s="349" t="s">
        <v>263</v>
      </c>
      <c r="B15" s="350" t="s">
        <v>907</v>
      </c>
      <c r="C15" s="413" t="s">
        <v>7</v>
      </c>
      <c r="D15" s="413" t="s">
        <v>7</v>
      </c>
      <c r="E15" s="413" t="s">
        <v>7</v>
      </c>
      <c r="F15" s="413" t="s">
        <v>7</v>
      </c>
      <c r="G15" s="413" t="s">
        <v>7</v>
      </c>
      <c r="H15" s="413" t="s">
        <v>7</v>
      </c>
      <c r="I15" s="413" t="s">
        <v>7</v>
      </c>
      <c r="J15" s="413" t="s">
        <v>7</v>
      </c>
      <c r="K15" s="413" t="s">
        <v>7</v>
      </c>
      <c r="L15" s="413" t="s">
        <v>7</v>
      </c>
      <c r="M15" s="413" t="s">
        <v>7</v>
      </c>
      <c r="N15" s="413" t="s">
        <v>7</v>
      </c>
      <c r="O15" s="413" t="s">
        <v>7</v>
      </c>
    </row>
    <row r="16" spans="1:15" ht="13.5">
      <c r="A16" s="349" t="s">
        <v>264</v>
      </c>
      <c r="B16" s="350" t="s">
        <v>908</v>
      </c>
      <c r="C16" s="413" t="s">
        <v>7</v>
      </c>
      <c r="D16" s="413" t="s">
        <v>7</v>
      </c>
      <c r="E16" s="413" t="s">
        <v>7</v>
      </c>
      <c r="F16" s="413" t="s">
        <v>7</v>
      </c>
      <c r="G16" s="413" t="s">
        <v>7</v>
      </c>
      <c r="H16" s="413" t="s">
        <v>7</v>
      </c>
      <c r="I16" s="413" t="s">
        <v>7</v>
      </c>
      <c r="J16" s="413" t="s">
        <v>7</v>
      </c>
      <c r="K16" s="413" t="s">
        <v>7</v>
      </c>
      <c r="L16" s="413" t="s">
        <v>7</v>
      </c>
      <c r="M16" s="413" t="s">
        <v>7</v>
      </c>
      <c r="N16" s="413" t="s">
        <v>7</v>
      </c>
      <c r="O16" s="413" t="s">
        <v>7</v>
      </c>
    </row>
    <row r="17" spans="1:15" ht="13.5">
      <c r="A17" s="349" t="s">
        <v>283</v>
      </c>
      <c r="B17" s="350" t="s">
        <v>909</v>
      </c>
      <c r="C17" s="413" t="s">
        <v>7</v>
      </c>
      <c r="D17" s="413" t="s">
        <v>7</v>
      </c>
      <c r="E17" s="413" t="s">
        <v>7</v>
      </c>
      <c r="F17" s="413" t="s">
        <v>7</v>
      </c>
      <c r="G17" s="413" t="s">
        <v>7</v>
      </c>
      <c r="H17" s="413" t="s">
        <v>7</v>
      </c>
      <c r="I17" s="413" t="s">
        <v>7</v>
      </c>
      <c r="J17" s="413" t="s">
        <v>7</v>
      </c>
      <c r="K17" s="413" t="s">
        <v>7</v>
      </c>
      <c r="L17" s="413" t="s">
        <v>7</v>
      </c>
      <c r="M17" s="413" t="s">
        <v>7</v>
      </c>
      <c r="N17" s="413" t="s">
        <v>7</v>
      </c>
      <c r="O17" s="413" t="s">
        <v>7</v>
      </c>
    </row>
    <row r="18" spans="1:15" ht="13.5">
      <c r="A18" s="349" t="s">
        <v>284</v>
      </c>
      <c r="B18" s="350" t="s">
        <v>910</v>
      </c>
      <c r="C18" s="413" t="s">
        <v>7</v>
      </c>
      <c r="D18" s="413" t="s">
        <v>7</v>
      </c>
      <c r="E18" s="413" t="s">
        <v>7</v>
      </c>
      <c r="F18" s="413" t="s">
        <v>7</v>
      </c>
      <c r="G18" s="413" t="s">
        <v>7</v>
      </c>
      <c r="H18" s="413" t="s">
        <v>7</v>
      </c>
      <c r="I18" s="413" t="s">
        <v>7</v>
      </c>
      <c r="J18" s="413" t="s">
        <v>7</v>
      </c>
      <c r="K18" s="413" t="s">
        <v>7</v>
      </c>
      <c r="L18" s="413" t="s">
        <v>7</v>
      </c>
      <c r="M18" s="413" t="s">
        <v>7</v>
      </c>
      <c r="N18" s="413" t="s">
        <v>7</v>
      </c>
      <c r="O18" s="413" t="s">
        <v>7</v>
      </c>
    </row>
    <row r="19" spans="1:15" ht="13.5">
      <c r="A19" s="349" t="s">
        <v>285</v>
      </c>
      <c r="B19" s="350" t="s">
        <v>911</v>
      </c>
      <c r="C19" s="413" t="s">
        <v>7</v>
      </c>
      <c r="D19" s="413" t="s">
        <v>7</v>
      </c>
      <c r="E19" s="413" t="s">
        <v>7</v>
      </c>
      <c r="F19" s="413" t="s">
        <v>7</v>
      </c>
      <c r="G19" s="413" t="s">
        <v>7</v>
      </c>
      <c r="H19" s="413" t="s">
        <v>7</v>
      </c>
      <c r="I19" s="413" t="s">
        <v>7</v>
      </c>
      <c r="J19" s="413" t="s">
        <v>7</v>
      </c>
      <c r="K19" s="413" t="s">
        <v>7</v>
      </c>
      <c r="L19" s="413" t="s">
        <v>7</v>
      </c>
      <c r="M19" s="413" t="s">
        <v>7</v>
      </c>
      <c r="N19" s="413" t="s">
        <v>7</v>
      </c>
      <c r="O19" s="413" t="s">
        <v>7</v>
      </c>
    </row>
    <row r="20" spans="1:15" ht="13.5">
      <c r="A20" s="349" t="s">
        <v>313</v>
      </c>
      <c r="B20" s="350" t="s">
        <v>912</v>
      </c>
      <c r="C20" s="413" t="s">
        <v>7</v>
      </c>
      <c r="D20" s="413" t="s">
        <v>7</v>
      </c>
      <c r="E20" s="413" t="s">
        <v>7</v>
      </c>
      <c r="F20" s="413" t="s">
        <v>7</v>
      </c>
      <c r="G20" s="413" t="s">
        <v>7</v>
      </c>
      <c r="H20" s="413" t="s">
        <v>7</v>
      </c>
      <c r="I20" s="413" t="s">
        <v>7</v>
      </c>
      <c r="J20" s="413" t="s">
        <v>7</v>
      </c>
      <c r="K20" s="413" t="s">
        <v>7</v>
      </c>
      <c r="L20" s="413" t="s">
        <v>7</v>
      </c>
      <c r="M20" s="413" t="s">
        <v>7</v>
      </c>
      <c r="N20" s="413" t="s">
        <v>7</v>
      </c>
      <c r="O20" s="413" t="s">
        <v>7</v>
      </c>
    </row>
    <row r="21" spans="1:15" ht="13.5">
      <c r="A21" s="349" t="s">
        <v>314</v>
      </c>
      <c r="B21" s="350" t="s">
        <v>913</v>
      </c>
      <c r="C21" s="413" t="s">
        <v>7</v>
      </c>
      <c r="D21" s="413" t="s">
        <v>7</v>
      </c>
      <c r="E21" s="413" t="s">
        <v>7</v>
      </c>
      <c r="F21" s="413" t="s">
        <v>7</v>
      </c>
      <c r="G21" s="413" t="s">
        <v>7</v>
      </c>
      <c r="H21" s="413" t="s">
        <v>7</v>
      </c>
      <c r="I21" s="413" t="s">
        <v>7</v>
      </c>
      <c r="J21" s="413" t="s">
        <v>7</v>
      </c>
      <c r="K21" s="413" t="s">
        <v>7</v>
      </c>
      <c r="L21" s="413" t="s">
        <v>7</v>
      </c>
      <c r="M21" s="413" t="s">
        <v>7</v>
      </c>
      <c r="N21" s="413" t="s">
        <v>7</v>
      </c>
      <c r="O21" s="413" t="s">
        <v>7</v>
      </c>
    </row>
    <row r="22" spans="1:15" ht="13.5">
      <c r="A22" s="349" t="s">
        <v>315</v>
      </c>
      <c r="B22" s="350" t="s">
        <v>914</v>
      </c>
      <c r="C22" s="413" t="s">
        <v>7</v>
      </c>
      <c r="D22" s="413" t="s">
        <v>7</v>
      </c>
      <c r="E22" s="424" t="s">
        <v>7</v>
      </c>
      <c r="F22" s="424" t="s">
        <v>7</v>
      </c>
      <c r="G22" s="424" t="s">
        <v>7</v>
      </c>
      <c r="H22" s="424" t="s">
        <v>7</v>
      </c>
      <c r="I22" s="424" t="s">
        <v>7</v>
      </c>
      <c r="J22" s="424" t="s">
        <v>7</v>
      </c>
      <c r="K22" s="424" t="s">
        <v>7</v>
      </c>
      <c r="L22" s="424" t="s">
        <v>7</v>
      </c>
      <c r="M22" s="424" t="s">
        <v>7</v>
      </c>
      <c r="N22" s="424" t="s">
        <v>7</v>
      </c>
      <c r="O22" s="424" t="s">
        <v>7</v>
      </c>
    </row>
    <row r="23" spans="1:15" ht="26">
      <c r="A23" s="349" t="s">
        <v>316</v>
      </c>
      <c r="B23" s="350" t="s">
        <v>915</v>
      </c>
      <c r="C23" s="1111">
        <v>1</v>
      </c>
      <c r="D23" s="696" t="s">
        <v>1021</v>
      </c>
      <c r="E23" s="697">
        <v>148</v>
      </c>
      <c r="F23" s="697">
        <v>17097</v>
      </c>
      <c r="G23" s="697">
        <v>30</v>
      </c>
      <c r="H23" s="697">
        <v>135.14599999999999</v>
      </c>
      <c r="I23" s="697">
        <v>111.44</v>
      </c>
      <c r="J23" s="698">
        <v>64.72</v>
      </c>
      <c r="K23" s="698">
        <v>67.712699999999998</v>
      </c>
      <c r="L23" s="697">
        <v>11.56</v>
      </c>
      <c r="M23" s="697">
        <v>11.56</v>
      </c>
      <c r="N23" s="697" t="s">
        <v>1004</v>
      </c>
      <c r="O23" s="697" t="s">
        <v>1004</v>
      </c>
    </row>
    <row r="24" spans="1:15" ht="26">
      <c r="A24" s="349" t="s">
        <v>916</v>
      </c>
      <c r="B24" s="350" t="s">
        <v>917</v>
      </c>
      <c r="C24" s="1112"/>
      <c r="D24" s="696" t="s">
        <v>1021</v>
      </c>
      <c r="E24" s="697">
        <v>398</v>
      </c>
      <c r="F24" s="697">
        <v>22152</v>
      </c>
      <c r="G24" s="697">
        <v>30</v>
      </c>
      <c r="H24" s="697">
        <v>187.286</v>
      </c>
      <c r="I24" s="697">
        <v>239.517</v>
      </c>
      <c r="J24" s="697">
        <v>142.84700000000001</v>
      </c>
      <c r="K24" s="697">
        <v>148.11320000000001</v>
      </c>
      <c r="L24" s="697">
        <v>23.66</v>
      </c>
      <c r="M24" s="697">
        <v>23.66</v>
      </c>
      <c r="N24" s="697" t="s">
        <v>1004</v>
      </c>
      <c r="O24" s="697" t="s">
        <v>1004</v>
      </c>
    </row>
    <row r="25" spans="1:15" ht="13.5">
      <c r="A25" s="349" t="s">
        <v>918</v>
      </c>
      <c r="B25" s="350" t="s">
        <v>919</v>
      </c>
      <c r="C25" s="413" t="s">
        <v>7</v>
      </c>
      <c r="D25" s="413" t="s">
        <v>7</v>
      </c>
      <c r="E25" s="413" t="s">
        <v>7</v>
      </c>
      <c r="F25" s="413" t="s">
        <v>7</v>
      </c>
      <c r="G25" s="413" t="s">
        <v>7</v>
      </c>
      <c r="H25" s="413" t="s">
        <v>7</v>
      </c>
      <c r="I25" s="413" t="s">
        <v>7</v>
      </c>
      <c r="J25" s="413" t="s">
        <v>7</v>
      </c>
      <c r="K25" s="413" t="s">
        <v>7</v>
      </c>
      <c r="L25" s="413" t="s">
        <v>7</v>
      </c>
      <c r="M25" s="413" t="s">
        <v>7</v>
      </c>
      <c r="N25" s="413" t="s">
        <v>7</v>
      </c>
      <c r="O25" s="413" t="s">
        <v>7</v>
      </c>
    </row>
    <row r="26" spans="1:15" ht="13.5">
      <c r="A26" s="349" t="s">
        <v>920</v>
      </c>
      <c r="B26" s="350" t="s">
        <v>921</v>
      </c>
      <c r="C26" s="413" t="s">
        <v>7</v>
      </c>
      <c r="D26" s="413" t="s">
        <v>7</v>
      </c>
      <c r="E26" s="413" t="s">
        <v>7</v>
      </c>
      <c r="F26" s="413" t="s">
        <v>7</v>
      </c>
      <c r="G26" s="413" t="s">
        <v>7</v>
      </c>
      <c r="H26" s="413" t="s">
        <v>7</v>
      </c>
      <c r="I26" s="413" t="s">
        <v>7</v>
      </c>
      <c r="J26" s="413" t="s">
        <v>7</v>
      </c>
      <c r="K26" s="413" t="s">
        <v>7</v>
      </c>
      <c r="L26" s="413" t="s">
        <v>7</v>
      </c>
      <c r="M26" s="413" t="s">
        <v>7</v>
      </c>
      <c r="N26" s="413" t="s">
        <v>7</v>
      </c>
      <c r="O26" s="413" t="s">
        <v>7</v>
      </c>
    </row>
    <row r="27" spans="1:15" ht="13.5">
      <c r="A27" s="349" t="s">
        <v>922</v>
      </c>
      <c r="B27" s="350" t="s">
        <v>923</v>
      </c>
      <c r="C27" s="413" t="s">
        <v>7</v>
      </c>
      <c r="D27" s="413" t="s">
        <v>7</v>
      </c>
      <c r="E27" s="413" t="s">
        <v>7</v>
      </c>
      <c r="F27" s="413" t="s">
        <v>7</v>
      </c>
      <c r="G27" s="413" t="s">
        <v>7</v>
      </c>
      <c r="H27" s="413" t="s">
        <v>7</v>
      </c>
      <c r="I27" s="413" t="s">
        <v>7</v>
      </c>
      <c r="J27" s="413" t="s">
        <v>7</v>
      </c>
      <c r="K27" s="413" t="s">
        <v>7</v>
      </c>
      <c r="L27" s="413" t="s">
        <v>7</v>
      </c>
      <c r="M27" s="413" t="s">
        <v>7</v>
      </c>
      <c r="N27" s="413" t="s">
        <v>7</v>
      </c>
      <c r="O27" s="413" t="s">
        <v>7</v>
      </c>
    </row>
    <row r="28" spans="1:15" ht="13.5">
      <c r="A28" s="349" t="s">
        <v>924</v>
      </c>
      <c r="B28" s="350" t="s">
        <v>925</v>
      </c>
      <c r="C28" s="413" t="s">
        <v>7</v>
      </c>
      <c r="D28" s="413" t="s">
        <v>7</v>
      </c>
      <c r="E28" s="413" t="s">
        <v>7</v>
      </c>
      <c r="F28" s="413" t="s">
        <v>7</v>
      </c>
      <c r="G28" s="413" t="s">
        <v>7</v>
      </c>
      <c r="H28" s="413" t="s">
        <v>7</v>
      </c>
      <c r="I28" s="413" t="s">
        <v>7</v>
      </c>
      <c r="J28" s="413" t="s">
        <v>7</v>
      </c>
      <c r="K28" s="413" t="s">
        <v>7</v>
      </c>
      <c r="L28" s="413" t="s">
        <v>7</v>
      </c>
      <c r="M28" s="413" t="s">
        <v>7</v>
      </c>
      <c r="N28" s="413" t="s">
        <v>7</v>
      </c>
      <c r="O28" s="413" t="s">
        <v>7</v>
      </c>
    </row>
    <row r="29" spans="1:15" ht="13.5">
      <c r="A29" s="349" t="s">
        <v>926</v>
      </c>
      <c r="B29" s="350" t="s">
        <v>927</v>
      </c>
      <c r="C29" s="413" t="s">
        <v>7</v>
      </c>
      <c r="D29" s="413" t="s">
        <v>7</v>
      </c>
      <c r="E29" s="413" t="s">
        <v>7</v>
      </c>
      <c r="F29" s="413" t="s">
        <v>7</v>
      </c>
      <c r="G29" s="413" t="s">
        <v>7</v>
      </c>
      <c r="H29" s="413" t="s">
        <v>7</v>
      </c>
      <c r="I29" s="413" t="s">
        <v>7</v>
      </c>
      <c r="J29" s="413" t="s">
        <v>7</v>
      </c>
      <c r="K29" s="413" t="s">
        <v>7</v>
      </c>
      <c r="L29" s="413" t="s">
        <v>7</v>
      </c>
      <c r="M29" s="413" t="s">
        <v>7</v>
      </c>
      <c r="N29" s="413" t="s">
        <v>7</v>
      </c>
      <c r="O29" s="413" t="s">
        <v>7</v>
      </c>
    </row>
    <row r="30" spans="1:15" ht="13.5">
      <c r="A30" s="349" t="s">
        <v>928</v>
      </c>
      <c r="B30" s="350" t="s">
        <v>929</v>
      </c>
      <c r="C30" s="413" t="s">
        <v>7</v>
      </c>
      <c r="D30" s="413" t="s">
        <v>7</v>
      </c>
      <c r="E30" s="413" t="s">
        <v>7</v>
      </c>
      <c r="F30" s="413" t="s">
        <v>7</v>
      </c>
      <c r="G30" s="413" t="s">
        <v>7</v>
      </c>
      <c r="H30" s="413" t="s">
        <v>7</v>
      </c>
      <c r="I30" s="413" t="s">
        <v>7</v>
      </c>
      <c r="J30" s="413" t="s">
        <v>7</v>
      </c>
      <c r="K30" s="413" t="s">
        <v>7</v>
      </c>
      <c r="L30" s="413" t="s">
        <v>7</v>
      </c>
      <c r="M30" s="413" t="s">
        <v>7</v>
      </c>
      <c r="N30" s="413" t="s">
        <v>7</v>
      </c>
      <c r="O30" s="413" t="s">
        <v>7</v>
      </c>
    </row>
    <row r="31" spans="1:15" ht="13.5">
      <c r="A31" s="349" t="s">
        <v>930</v>
      </c>
      <c r="B31" s="350" t="s">
        <v>931</v>
      </c>
      <c r="C31" s="413" t="s">
        <v>7</v>
      </c>
      <c r="D31" s="413" t="s">
        <v>7</v>
      </c>
      <c r="E31" s="413" t="s">
        <v>7</v>
      </c>
      <c r="F31" s="413" t="s">
        <v>7</v>
      </c>
      <c r="G31" s="413" t="s">
        <v>7</v>
      </c>
      <c r="H31" s="413" t="s">
        <v>7</v>
      </c>
      <c r="I31" s="413" t="s">
        <v>7</v>
      </c>
      <c r="J31" s="413" t="s">
        <v>7</v>
      </c>
      <c r="K31" s="413" t="s">
        <v>7</v>
      </c>
      <c r="L31" s="413" t="s">
        <v>7</v>
      </c>
      <c r="M31" s="413" t="s">
        <v>7</v>
      </c>
      <c r="N31" s="413" t="s">
        <v>7</v>
      </c>
      <c r="O31" s="413" t="s">
        <v>7</v>
      </c>
    </row>
    <row r="32" spans="1:15">
      <c r="A32" s="349" t="s">
        <v>932</v>
      </c>
      <c r="B32" s="350" t="s">
        <v>933</v>
      </c>
      <c r="C32" s="661" t="s">
        <v>7</v>
      </c>
      <c r="D32" s="361" t="s">
        <v>7</v>
      </c>
      <c r="E32" s="361" t="s">
        <v>7</v>
      </c>
      <c r="F32" s="361" t="s">
        <v>7</v>
      </c>
      <c r="G32" s="361" t="s">
        <v>7</v>
      </c>
      <c r="H32" s="361" t="s">
        <v>7</v>
      </c>
      <c r="I32" s="361" t="s">
        <v>7</v>
      </c>
      <c r="J32" s="361" t="s">
        <v>7</v>
      </c>
      <c r="K32" s="361" t="s">
        <v>7</v>
      </c>
      <c r="L32" s="361" t="s">
        <v>7</v>
      </c>
      <c r="M32" s="361" t="s">
        <v>7</v>
      </c>
      <c r="N32" s="361" t="s">
        <v>7</v>
      </c>
      <c r="O32" s="361" t="s">
        <v>7</v>
      </c>
    </row>
    <row r="33" spans="1:15">
      <c r="A33" s="349" t="s">
        <v>934</v>
      </c>
      <c r="B33" s="350" t="s">
        <v>935</v>
      </c>
      <c r="C33" s="661" t="s">
        <v>7</v>
      </c>
      <c r="D33" s="361" t="s">
        <v>7</v>
      </c>
      <c r="E33" s="361" t="s">
        <v>7</v>
      </c>
      <c r="F33" s="361" t="s">
        <v>7</v>
      </c>
      <c r="G33" s="361" t="s">
        <v>7</v>
      </c>
      <c r="H33" s="361" t="s">
        <v>7</v>
      </c>
      <c r="I33" s="361" t="s">
        <v>7</v>
      </c>
      <c r="J33" s="361" t="s">
        <v>7</v>
      </c>
      <c r="K33" s="361" t="s">
        <v>7</v>
      </c>
      <c r="L33" s="361" t="s">
        <v>7</v>
      </c>
      <c r="M33" s="361" t="s">
        <v>7</v>
      </c>
      <c r="N33" s="361" t="s">
        <v>7</v>
      </c>
      <c r="O33" s="361" t="s">
        <v>7</v>
      </c>
    </row>
    <row r="34" spans="1:15">
      <c r="A34" s="349" t="s">
        <v>936</v>
      </c>
      <c r="B34" s="350" t="s">
        <v>937</v>
      </c>
      <c r="C34" s="661" t="s">
        <v>7</v>
      </c>
      <c r="D34" s="361" t="s">
        <v>7</v>
      </c>
      <c r="E34" s="361" t="s">
        <v>7</v>
      </c>
      <c r="F34" s="361" t="s">
        <v>7</v>
      </c>
      <c r="G34" s="361" t="s">
        <v>7</v>
      </c>
      <c r="H34" s="361" t="s">
        <v>7</v>
      </c>
      <c r="I34" s="361" t="s">
        <v>7</v>
      </c>
      <c r="J34" s="361" t="s">
        <v>7</v>
      </c>
      <c r="K34" s="361" t="s">
        <v>7</v>
      </c>
      <c r="L34" s="361" t="s">
        <v>7</v>
      </c>
      <c r="M34" s="361" t="s">
        <v>7</v>
      </c>
      <c r="N34" s="361" t="s">
        <v>7</v>
      </c>
      <c r="O34" s="361" t="s">
        <v>7</v>
      </c>
    </row>
    <row r="35" spans="1:15">
      <c r="A35" s="349" t="s">
        <v>938</v>
      </c>
      <c r="B35" s="350" t="s">
        <v>939</v>
      </c>
      <c r="C35" s="661" t="s">
        <v>7</v>
      </c>
      <c r="D35" s="361" t="s">
        <v>7</v>
      </c>
      <c r="E35" s="361" t="s">
        <v>7</v>
      </c>
      <c r="F35" s="361" t="s">
        <v>7</v>
      </c>
      <c r="G35" s="361" t="s">
        <v>7</v>
      </c>
      <c r="H35" s="361" t="s">
        <v>7</v>
      </c>
      <c r="I35" s="361" t="s">
        <v>7</v>
      </c>
      <c r="J35" s="361" t="s">
        <v>7</v>
      </c>
      <c r="K35" s="361" t="s">
        <v>7</v>
      </c>
      <c r="L35" s="361" t="s">
        <v>7</v>
      </c>
      <c r="M35" s="361" t="s">
        <v>7</v>
      </c>
      <c r="N35" s="361" t="s">
        <v>7</v>
      </c>
      <c r="O35" s="361" t="s">
        <v>7</v>
      </c>
    </row>
    <row r="36" spans="1:15">
      <c r="A36" s="349" t="s">
        <v>940</v>
      </c>
      <c r="B36" s="356" t="s">
        <v>941</v>
      </c>
      <c r="C36" s="661" t="s">
        <v>7</v>
      </c>
      <c r="D36" s="361" t="s">
        <v>7</v>
      </c>
      <c r="E36" s="361" t="s">
        <v>7</v>
      </c>
      <c r="F36" s="361" t="s">
        <v>7</v>
      </c>
      <c r="G36" s="361" t="s">
        <v>7</v>
      </c>
      <c r="H36" s="361" t="s">
        <v>7</v>
      </c>
      <c r="I36" s="361" t="s">
        <v>7</v>
      </c>
      <c r="J36" s="361" t="s">
        <v>7</v>
      </c>
      <c r="K36" s="361" t="s">
        <v>7</v>
      </c>
      <c r="L36" s="361" t="s">
        <v>7</v>
      </c>
      <c r="M36" s="361" t="s">
        <v>7</v>
      </c>
      <c r="N36" s="361" t="s">
        <v>7</v>
      </c>
      <c r="O36" s="361" t="s">
        <v>7</v>
      </c>
    </row>
    <row r="37" spans="1:15">
      <c r="A37" s="349" t="s">
        <v>942</v>
      </c>
      <c r="B37" s="356" t="s">
        <v>943</v>
      </c>
      <c r="C37" s="661" t="s">
        <v>7</v>
      </c>
      <c r="D37" s="361" t="s">
        <v>7</v>
      </c>
      <c r="E37" s="361" t="s">
        <v>7</v>
      </c>
      <c r="F37" s="361" t="s">
        <v>7</v>
      </c>
      <c r="G37" s="361" t="s">
        <v>7</v>
      </c>
      <c r="H37" s="361" t="s">
        <v>7</v>
      </c>
      <c r="I37" s="361" t="s">
        <v>7</v>
      </c>
      <c r="J37" s="361" t="s">
        <v>7</v>
      </c>
      <c r="K37" s="361" t="s">
        <v>7</v>
      </c>
      <c r="L37" s="361" t="s">
        <v>7</v>
      </c>
      <c r="M37" s="361" t="s">
        <v>7</v>
      </c>
      <c r="N37" s="361" t="s">
        <v>7</v>
      </c>
      <c r="O37" s="361" t="s">
        <v>7</v>
      </c>
    </row>
    <row r="38" spans="1:15">
      <c r="A38" s="349" t="s">
        <v>944</v>
      </c>
      <c r="B38" s="356" t="s">
        <v>945</v>
      </c>
      <c r="C38" s="661" t="s">
        <v>7</v>
      </c>
      <c r="D38" s="361" t="s">
        <v>7</v>
      </c>
      <c r="E38" s="361" t="s">
        <v>7</v>
      </c>
      <c r="F38" s="361" t="s">
        <v>7</v>
      </c>
      <c r="G38" s="361" t="s">
        <v>7</v>
      </c>
      <c r="H38" s="361" t="s">
        <v>7</v>
      </c>
      <c r="I38" s="361" t="s">
        <v>7</v>
      </c>
      <c r="J38" s="361" t="s">
        <v>7</v>
      </c>
      <c r="K38" s="361" t="s">
        <v>7</v>
      </c>
      <c r="L38" s="361" t="s">
        <v>7</v>
      </c>
      <c r="M38" s="361" t="s">
        <v>7</v>
      </c>
      <c r="N38" s="361" t="s">
        <v>7</v>
      </c>
      <c r="O38" s="361" t="s">
        <v>7</v>
      </c>
    </row>
    <row r="39" spans="1:15">
      <c r="A39" s="349" t="s">
        <v>946</v>
      </c>
      <c r="B39" s="356" t="s">
        <v>947</v>
      </c>
      <c r="C39" s="661" t="s">
        <v>7</v>
      </c>
      <c r="D39" s="361" t="s">
        <v>7</v>
      </c>
      <c r="E39" s="361" t="s">
        <v>7</v>
      </c>
      <c r="F39" s="361" t="s">
        <v>7</v>
      </c>
      <c r="G39" s="361" t="s">
        <v>7</v>
      </c>
      <c r="H39" s="361" t="s">
        <v>7</v>
      </c>
      <c r="I39" s="361" t="s">
        <v>7</v>
      </c>
      <c r="J39" s="361" t="s">
        <v>7</v>
      </c>
      <c r="K39" s="361" t="s">
        <v>7</v>
      </c>
      <c r="L39" s="361" t="s">
        <v>7</v>
      </c>
      <c r="M39" s="361" t="s">
        <v>7</v>
      </c>
      <c r="N39" s="361" t="s">
        <v>7</v>
      </c>
      <c r="O39" s="361" t="s">
        <v>7</v>
      </c>
    </row>
    <row r="40" spans="1:15" ht="37.5">
      <c r="A40" s="349" t="s">
        <v>948</v>
      </c>
      <c r="B40" s="356" t="s">
        <v>949</v>
      </c>
      <c r="C40" s="659" t="s">
        <v>7</v>
      </c>
      <c r="D40" s="146" t="s">
        <v>7</v>
      </c>
      <c r="E40" s="146" t="s">
        <v>7</v>
      </c>
      <c r="F40" s="146" t="s">
        <v>7</v>
      </c>
      <c r="G40" s="146" t="s">
        <v>7</v>
      </c>
      <c r="H40" s="146" t="s">
        <v>7</v>
      </c>
      <c r="I40" s="146" t="s">
        <v>7</v>
      </c>
      <c r="J40" s="146" t="s">
        <v>7</v>
      </c>
      <c r="K40" s="146" t="s">
        <v>7</v>
      </c>
      <c r="L40" s="146" t="s">
        <v>7</v>
      </c>
      <c r="M40" s="146" t="s">
        <v>7</v>
      </c>
      <c r="N40" s="146" t="s">
        <v>7</v>
      </c>
      <c r="O40" s="146" t="s">
        <v>7</v>
      </c>
    </row>
    <row r="41" spans="1:15" ht="25">
      <c r="A41" s="349" t="s">
        <v>950</v>
      </c>
      <c r="B41" s="356" t="s">
        <v>951</v>
      </c>
      <c r="C41" s="659" t="s">
        <v>7</v>
      </c>
      <c r="D41" s="146" t="s">
        <v>7</v>
      </c>
      <c r="E41" s="146" t="s">
        <v>7</v>
      </c>
      <c r="F41" s="146" t="s">
        <v>7</v>
      </c>
      <c r="G41" s="146" t="s">
        <v>7</v>
      </c>
      <c r="H41" s="146" t="s">
        <v>7</v>
      </c>
      <c r="I41" s="146" t="s">
        <v>7</v>
      </c>
      <c r="J41" s="146" t="s">
        <v>7</v>
      </c>
      <c r="K41" s="146" t="s">
        <v>7</v>
      </c>
      <c r="L41" s="146" t="s">
        <v>7</v>
      </c>
      <c r="M41" s="146" t="s">
        <v>7</v>
      </c>
      <c r="N41" s="146" t="s">
        <v>7</v>
      </c>
      <c r="O41" s="146" t="s">
        <v>7</v>
      </c>
    </row>
    <row r="42" spans="1:15" ht="13">
      <c r="A42" s="85" t="s">
        <v>18</v>
      </c>
      <c r="B42" s="9"/>
      <c r="C42" s="8">
        <f>SUM(C23:C41)</f>
        <v>1</v>
      </c>
      <c r="D42" s="8">
        <f t="shared" ref="D42:O42" si="0">SUM(D23:D41)</f>
        <v>0</v>
      </c>
      <c r="E42" s="8">
        <f t="shared" si="0"/>
        <v>546</v>
      </c>
      <c r="F42" s="8">
        <f t="shared" si="0"/>
        <v>39249</v>
      </c>
      <c r="G42" s="8" t="s">
        <v>7</v>
      </c>
      <c r="H42" s="8">
        <f t="shared" si="0"/>
        <v>322.43200000000002</v>
      </c>
      <c r="I42" s="8">
        <f t="shared" si="0"/>
        <v>350.95699999999999</v>
      </c>
      <c r="J42" s="8">
        <f t="shared" si="0"/>
        <v>207.56700000000001</v>
      </c>
      <c r="K42" s="8">
        <f t="shared" si="0"/>
        <v>215.82589999999999</v>
      </c>
      <c r="L42" s="8">
        <f t="shared" si="0"/>
        <v>35.22</v>
      </c>
      <c r="M42" s="8">
        <f t="shared" si="0"/>
        <v>35.22</v>
      </c>
      <c r="N42" s="8">
        <f t="shared" si="0"/>
        <v>0</v>
      </c>
      <c r="O42" s="8">
        <f t="shared" si="0"/>
        <v>0</v>
      </c>
    </row>
    <row r="44" spans="1:15" ht="13">
      <c r="A44" s="197"/>
      <c r="B44" s="197"/>
      <c r="C44" s="197"/>
      <c r="D44" s="197"/>
      <c r="L44" s="1053"/>
      <c r="M44" s="1053"/>
      <c r="N44" s="1053"/>
      <c r="O44" s="1053"/>
    </row>
    <row r="45" spans="1:15" ht="12.75" customHeight="1">
      <c r="A45" s="286"/>
      <c r="B45" s="286"/>
      <c r="G45" s="504"/>
      <c r="H45" s="494"/>
      <c r="I45" s="504"/>
      <c r="J45" s="1021" t="s">
        <v>13</v>
      </c>
      <c r="K45" s="1021"/>
      <c r="L45" s="504"/>
      <c r="M45" s="504"/>
      <c r="N45" s="504"/>
      <c r="O45" s="504"/>
    </row>
    <row r="46" spans="1:15" ht="12.75" customHeight="1">
      <c r="A46" s="286" t="s">
        <v>12</v>
      </c>
      <c r="C46" s="399"/>
      <c r="D46" s="826" t="s">
        <v>13</v>
      </c>
      <c r="E46" s="826"/>
      <c r="F46" s="14"/>
      <c r="G46" s="504"/>
      <c r="H46" s="485"/>
      <c r="I46" s="504"/>
      <c r="J46" s="485" t="s">
        <v>14</v>
      </c>
      <c r="K46" s="504"/>
      <c r="L46" s="504"/>
      <c r="M46" s="504"/>
      <c r="N46" s="504"/>
      <c r="O46" s="504"/>
    </row>
    <row r="47" spans="1:15" ht="14">
      <c r="A47" s="286"/>
      <c r="B47" s="286"/>
      <c r="C47" s="827" t="s">
        <v>898</v>
      </c>
      <c r="D47" s="827"/>
      <c r="E47" s="827"/>
      <c r="F47" s="827"/>
      <c r="G47" s="504"/>
      <c r="H47" s="485"/>
      <c r="I47" s="504"/>
      <c r="J47" s="485" t="s">
        <v>953</v>
      </c>
      <c r="K47" s="504"/>
      <c r="L47" s="504"/>
      <c r="M47" s="504"/>
      <c r="N47" s="504"/>
      <c r="O47" s="504"/>
    </row>
    <row r="48" spans="1:15" ht="14">
      <c r="G48" s="504"/>
      <c r="H48" s="406"/>
      <c r="I48" s="504"/>
      <c r="J48" s="287" t="s">
        <v>84</v>
      </c>
      <c r="K48" s="504"/>
      <c r="L48" s="504"/>
      <c r="M48" s="504"/>
      <c r="N48" s="504"/>
      <c r="O48" s="504"/>
    </row>
  </sheetData>
  <mergeCells count="20"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G6:G7"/>
    <mergeCell ref="H6:I6"/>
    <mergeCell ref="J6:K6"/>
    <mergeCell ref="L6:M6"/>
    <mergeCell ref="N6:O6"/>
    <mergeCell ref="C23:C24"/>
    <mergeCell ref="C47:F47"/>
    <mergeCell ref="L44:O44"/>
    <mergeCell ref="J45:K45"/>
    <mergeCell ref="D46:E46"/>
  </mergeCells>
  <printOptions horizontalCentered="1"/>
  <pageMargins left="0.70866141732283472" right="0.70866141732283472" top="0.23622047244094491" bottom="0" header="0.31496062992125984" footer="0.31496062992125984"/>
  <pageSetup paperSize="9" scale="63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P51"/>
  <sheetViews>
    <sheetView topLeftCell="A22" zoomScale="85" zoomScaleNormal="85" zoomScaleSheetLayoutView="90" workbookViewId="0">
      <selection activeCell="D45" sqref="D45"/>
    </sheetView>
  </sheetViews>
  <sheetFormatPr defaultColWidth="9.1796875" defaultRowHeight="13"/>
  <cols>
    <col min="1" max="1" width="8.54296875" style="197" customWidth="1"/>
    <col min="2" max="2" width="16.453125" style="197" customWidth="1"/>
    <col min="3" max="3" width="12" style="197" customWidth="1"/>
    <col min="4" max="4" width="15.1796875" style="197" customWidth="1"/>
    <col min="5" max="5" width="8.54296875" style="197" customWidth="1"/>
    <col min="6" max="7" width="7.453125" style="197" customWidth="1"/>
    <col min="8" max="8" width="6.453125" style="197" customWidth="1"/>
    <col min="9" max="10" width="6.54296875" style="197" customWidth="1"/>
    <col min="11" max="11" width="7.1796875" style="197" customWidth="1"/>
    <col min="12" max="12" width="8.1796875" style="197" customWidth="1"/>
    <col min="13" max="13" width="9.453125" style="197" customWidth="1"/>
    <col min="14" max="16" width="11.453125" style="197" customWidth="1"/>
    <col min="17" max="16384" width="9.1796875" style="197"/>
  </cols>
  <sheetData>
    <row r="1" spans="1:16">
      <c r="H1" s="929"/>
      <c r="I1" s="929"/>
      <c r="L1" s="199" t="s">
        <v>524</v>
      </c>
    </row>
    <row r="2" spans="1:16">
      <c r="D2" s="929" t="s">
        <v>476</v>
      </c>
      <c r="E2" s="929"/>
      <c r="F2" s="929"/>
      <c r="G2" s="929"/>
      <c r="H2" s="785"/>
      <c r="I2" s="785"/>
      <c r="L2" s="199"/>
    </row>
    <row r="3" spans="1:16" s="200" customFormat="1" ht="15.5">
      <c r="A3" s="1113" t="s">
        <v>747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</row>
    <row r="4" spans="1:16" s="200" customFormat="1" ht="20.25" customHeight="1">
      <c r="A4" s="1113" t="s">
        <v>866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L4" s="1113"/>
      <c r="M4" s="1113"/>
    </row>
    <row r="6" spans="1:16">
      <c r="A6" s="201" t="s">
        <v>899</v>
      </c>
      <c r="B6" s="203"/>
      <c r="C6" s="203"/>
      <c r="D6" s="203"/>
      <c r="E6" s="203"/>
      <c r="F6" s="203"/>
      <c r="G6" s="203"/>
      <c r="H6" s="203"/>
      <c r="I6" s="203"/>
      <c r="J6" s="203"/>
    </row>
    <row r="8" spans="1:16" s="204" customFormat="1" ht="15" customHeight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110" t="s">
        <v>832</v>
      </c>
      <c r="L8" s="1110"/>
      <c r="M8" s="1110"/>
      <c r="N8" s="1110"/>
      <c r="O8" s="1110"/>
      <c r="P8" s="1110"/>
    </row>
    <row r="9" spans="1:16" s="204" customFormat="1" ht="20.25" customHeight="1">
      <c r="A9" s="1045" t="s">
        <v>2</v>
      </c>
      <c r="B9" s="1045" t="s">
        <v>3</v>
      </c>
      <c r="C9" s="1054" t="s">
        <v>266</v>
      </c>
      <c r="D9" s="1054" t="s">
        <v>267</v>
      </c>
      <c r="E9" s="1115" t="s">
        <v>268</v>
      </c>
      <c r="F9" s="1115"/>
      <c r="G9" s="1115"/>
      <c r="H9" s="1115"/>
      <c r="I9" s="1115"/>
      <c r="J9" s="1115"/>
      <c r="K9" s="1115"/>
      <c r="L9" s="1115"/>
      <c r="M9" s="1115"/>
      <c r="N9" s="1115"/>
      <c r="O9" s="1115"/>
      <c r="P9" s="1115"/>
    </row>
    <row r="10" spans="1:16" s="204" customFormat="1" ht="35.25" customHeight="1">
      <c r="A10" s="1114"/>
      <c r="B10" s="1114"/>
      <c r="C10" s="1055"/>
      <c r="D10" s="1055"/>
      <c r="E10" s="279" t="s">
        <v>825</v>
      </c>
      <c r="F10" s="279" t="s">
        <v>269</v>
      </c>
      <c r="G10" s="279" t="s">
        <v>270</v>
      </c>
      <c r="H10" s="279" t="s">
        <v>271</v>
      </c>
      <c r="I10" s="279" t="s">
        <v>272</v>
      </c>
      <c r="J10" s="279" t="s">
        <v>273</v>
      </c>
      <c r="K10" s="279" t="s">
        <v>274</v>
      </c>
      <c r="L10" s="279" t="s">
        <v>275</v>
      </c>
      <c r="M10" s="279" t="s">
        <v>826</v>
      </c>
      <c r="N10" s="217" t="s">
        <v>827</v>
      </c>
      <c r="O10" s="217" t="s">
        <v>828</v>
      </c>
      <c r="P10" s="217" t="s">
        <v>829</v>
      </c>
    </row>
    <row r="11" spans="1:16" s="204" customFormat="1" ht="12.75" customHeight="1">
      <c r="A11" s="207">
        <v>1</v>
      </c>
      <c r="B11" s="207">
        <v>2</v>
      </c>
      <c r="C11" s="207">
        <v>3</v>
      </c>
      <c r="D11" s="207">
        <v>4</v>
      </c>
      <c r="E11" s="207">
        <v>5</v>
      </c>
      <c r="F11" s="207">
        <v>6</v>
      </c>
      <c r="G11" s="207">
        <v>7</v>
      </c>
      <c r="H11" s="207">
        <v>8</v>
      </c>
      <c r="I11" s="207">
        <v>9</v>
      </c>
      <c r="J11" s="207">
        <v>10</v>
      </c>
      <c r="K11" s="207">
        <v>11</v>
      </c>
      <c r="L11" s="207">
        <v>12</v>
      </c>
      <c r="M11" s="207">
        <v>13</v>
      </c>
      <c r="N11" s="207">
        <v>14</v>
      </c>
      <c r="O11" s="207">
        <v>15</v>
      </c>
      <c r="P11" s="207">
        <v>16</v>
      </c>
    </row>
    <row r="12" spans="1:16" s="204" customFormat="1" ht="12.75" customHeight="1">
      <c r="A12" s="349" t="s">
        <v>257</v>
      </c>
      <c r="B12" s="350" t="s">
        <v>901</v>
      </c>
      <c r="C12" s="666">
        <v>2203</v>
      </c>
      <c r="D12" s="8">
        <v>2202</v>
      </c>
      <c r="E12" s="666">
        <v>2202</v>
      </c>
      <c r="F12" s="666">
        <v>2202</v>
      </c>
      <c r="G12" s="666">
        <v>2202</v>
      </c>
      <c r="H12" s="666">
        <v>2202</v>
      </c>
      <c r="I12" s="666">
        <v>2202</v>
      </c>
      <c r="J12" s="666">
        <v>2202</v>
      </c>
      <c r="K12" s="666">
        <v>2202</v>
      </c>
      <c r="L12" s="666">
        <v>2202</v>
      </c>
      <c r="M12" s="666">
        <v>2202</v>
      </c>
      <c r="N12" s="666" t="s">
        <v>7</v>
      </c>
      <c r="O12" s="666" t="s">
        <v>7</v>
      </c>
      <c r="P12" s="666" t="s">
        <v>7</v>
      </c>
    </row>
    <row r="13" spans="1:16" s="204" customFormat="1" ht="12.75" customHeight="1">
      <c r="A13" s="349" t="s">
        <v>258</v>
      </c>
      <c r="B13" s="350" t="s">
        <v>902</v>
      </c>
      <c r="C13" s="666">
        <v>2962</v>
      </c>
      <c r="D13" s="8">
        <v>2807</v>
      </c>
      <c r="E13" s="666">
        <v>2360</v>
      </c>
      <c r="F13" s="666">
        <v>2314</v>
      </c>
      <c r="G13" s="666">
        <v>2304</v>
      </c>
      <c r="H13" s="666">
        <v>2304</v>
      </c>
      <c r="I13" s="666">
        <v>2292</v>
      </c>
      <c r="J13" s="666">
        <v>2279</v>
      </c>
      <c r="K13" s="666">
        <v>2273</v>
      </c>
      <c r="L13" s="666">
        <v>2266</v>
      </c>
      <c r="M13" s="666">
        <v>2213</v>
      </c>
      <c r="N13" s="666" t="s">
        <v>7</v>
      </c>
      <c r="O13" s="666" t="s">
        <v>7</v>
      </c>
      <c r="P13" s="666" t="s">
        <v>7</v>
      </c>
    </row>
    <row r="14" spans="1:16" s="204" customFormat="1" ht="12.75" customHeight="1">
      <c r="A14" s="349" t="s">
        <v>259</v>
      </c>
      <c r="B14" s="350" t="s">
        <v>903</v>
      </c>
      <c r="C14" s="666">
        <v>1236</v>
      </c>
      <c r="D14" s="8">
        <v>1194</v>
      </c>
      <c r="E14" s="666">
        <v>910</v>
      </c>
      <c r="F14" s="666">
        <v>846</v>
      </c>
      <c r="G14" s="666">
        <v>825</v>
      </c>
      <c r="H14" s="666">
        <v>818</v>
      </c>
      <c r="I14" s="666">
        <v>806</v>
      </c>
      <c r="J14" s="666">
        <v>791</v>
      </c>
      <c r="K14" s="666">
        <v>695</v>
      </c>
      <c r="L14" s="666">
        <v>622</v>
      </c>
      <c r="M14" s="666">
        <v>567</v>
      </c>
      <c r="N14" s="666" t="s">
        <v>7</v>
      </c>
      <c r="O14" s="666" t="s">
        <v>7</v>
      </c>
      <c r="P14" s="666" t="s">
        <v>7</v>
      </c>
    </row>
    <row r="15" spans="1:16" s="204" customFormat="1" ht="12.75" customHeight="1">
      <c r="A15" s="349" t="s">
        <v>260</v>
      </c>
      <c r="B15" s="350" t="s">
        <v>904</v>
      </c>
      <c r="C15" s="666">
        <v>2486</v>
      </c>
      <c r="D15" s="8">
        <v>2352</v>
      </c>
      <c r="E15" s="666">
        <v>2147</v>
      </c>
      <c r="F15" s="666">
        <v>2135</v>
      </c>
      <c r="G15" s="666">
        <v>2131</v>
      </c>
      <c r="H15" s="666">
        <v>2122</v>
      </c>
      <c r="I15" s="666">
        <v>2115</v>
      </c>
      <c r="J15" s="666">
        <v>2104</v>
      </c>
      <c r="K15" s="666">
        <v>2096</v>
      </c>
      <c r="L15" s="666">
        <v>2070</v>
      </c>
      <c r="M15" s="666">
        <v>1907</v>
      </c>
      <c r="N15" s="666" t="s">
        <v>7</v>
      </c>
      <c r="O15" s="666" t="s">
        <v>7</v>
      </c>
      <c r="P15" s="666" t="s">
        <v>7</v>
      </c>
    </row>
    <row r="16" spans="1:16" s="204" customFormat="1" ht="12.75" customHeight="1">
      <c r="A16" s="349" t="s">
        <v>261</v>
      </c>
      <c r="B16" s="350" t="s">
        <v>905</v>
      </c>
      <c r="C16" s="666">
        <v>1117</v>
      </c>
      <c r="D16" s="8">
        <v>1117</v>
      </c>
      <c r="E16" s="666">
        <v>1117</v>
      </c>
      <c r="F16" s="666">
        <v>1117</v>
      </c>
      <c r="G16" s="666">
        <v>1117</v>
      </c>
      <c r="H16" s="666">
        <v>1117</v>
      </c>
      <c r="I16" s="666">
        <v>1117</v>
      </c>
      <c r="J16" s="666">
        <v>1117</v>
      </c>
      <c r="K16" s="666">
        <v>1117</v>
      </c>
      <c r="L16" s="666">
        <v>1117</v>
      </c>
      <c r="M16" s="666">
        <v>1117</v>
      </c>
      <c r="N16" s="666" t="s">
        <v>7</v>
      </c>
      <c r="O16" s="666" t="s">
        <v>7</v>
      </c>
      <c r="P16" s="666" t="s">
        <v>7</v>
      </c>
    </row>
    <row r="17" spans="1:16" s="204" customFormat="1" ht="12.75" customHeight="1">
      <c r="A17" s="349" t="s">
        <v>262</v>
      </c>
      <c r="B17" s="350" t="s">
        <v>906</v>
      </c>
      <c r="C17" s="666">
        <v>1341</v>
      </c>
      <c r="D17" s="8">
        <v>1341</v>
      </c>
      <c r="E17" s="666">
        <v>1341</v>
      </c>
      <c r="F17" s="666">
        <v>1341</v>
      </c>
      <c r="G17" s="666">
        <v>1341</v>
      </c>
      <c r="H17" s="666">
        <v>1315</v>
      </c>
      <c r="I17" s="666">
        <v>1314</v>
      </c>
      <c r="J17" s="666">
        <v>1314</v>
      </c>
      <c r="K17" s="666">
        <v>1302</v>
      </c>
      <c r="L17" s="666">
        <v>1299</v>
      </c>
      <c r="M17" s="666">
        <v>1299</v>
      </c>
      <c r="N17" s="666" t="s">
        <v>7</v>
      </c>
      <c r="O17" s="666" t="s">
        <v>7</v>
      </c>
      <c r="P17" s="666" t="s">
        <v>7</v>
      </c>
    </row>
    <row r="18" spans="1:16" s="204" customFormat="1" ht="12.75" customHeight="1">
      <c r="A18" s="349" t="s">
        <v>263</v>
      </c>
      <c r="B18" s="350" t="s">
        <v>907</v>
      </c>
      <c r="C18" s="666">
        <v>1743</v>
      </c>
      <c r="D18" s="8">
        <v>1735</v>
      </c>
      <c r="E18" s="666">
        <v>1723</v>
      </c>
      <c r="F18" s="666">
        <v>1718</v>
      </c>
      <c r="G18" s="666">
        <v>1696</v>
      </c>
      <c r="H18" s="666">
        <v>1696</v>
      </c>
      <c r="I18" s="666">
        <v>1696</v>
      </c>
      <c r="J18" s="666">
        <v>1695</v>
      </c>
      <c r="K18" s="666">
        <v>1695</v>
      </c>
      <c r="L18" s="666">
        <v>1694</v>
      </c>
      <c r="M18" s="666">
        <v>1694</v>
      </c>
      <c r="N18" s="666" t="s">
        <v>7</v>
      </c>
      <c r="O18" s="666" t="s">
        <v>7</v>
      </c>
      <c r="P18" s="666" t="s">
        <v>7</v>
      </c>
    </row>
    <row r="19" spans="1:16" s="204" customFormat="1" ht="12.75" customHeight="1">
      <c r="A19" s="349" t="s">
        <v>264</v>
      </c>
      <c r="B19" s="350" t="s">
        <v>908</v>
      </c>
      <c r="C19" s="666">
        <v>2214</v>
      </c>
      <c r="D19" s="8">
        <v>2118</v>
      </c>
      <c r="E19" s="666">
        <v>2035</v>
      </c>
      <c r="F19" s="666">
        <v>2031</v>
      </c>
      <c r="G19" s="666">
        <v>2028</v>
      </c>
      <c r="H19" s="666">
        <v>2028</v>
      </c>
      <c r="I19" s="666">
        <v>2024</v>
      </c>
      <c r="J19" s="666">
        <v>1998</v>
      </c>
      <c r="K19" s="666">
        <v>1991</v>
      </c>
      <c r="L19" s="666">
        <v>1976</v>
      </c>
      <c r="M19" s="666">
        <v>1865</v>
      </c>
      <c r="N19" s="666" t="s">
        <v>7</v>
      </c>
      <c r="O19" s="666" t="s">
        <v>7</v>
      </c>
      <c r="P19" s="666" t="s">
        <v>7</v>
      </c>
    </row>
    <row r="20" spans="1:16" s="204" customFormat="1" ht="12.75" customHeight="1">
      <c r="A20" s="349" t="s">
        <v>283</v>
      </c>
      <c r="B20" s="350" t="s">
        <v>909</v>
      </c>
      <c r="C20" s="666">
        <v>1792</v>
      </c>
      <c r="D20" s="8">
        <v>1791</v>
      </c>
      <c r="E20" s="666">
        <v>1484</v>
      </c>
      <c r="F20" s="666">
        <v>1465</v>
      </c>
      <c r="G20" s="666">
        <v>1436</v>
      </c>
      <c r="H20" s="666">
        <v>1428</v>
      </c>
      <c r="I20" s="666">
        <v>1411</v>
      </c>
      <c r="J20" s="666">
        <v>1400</v>
      </c>
      <c r="K20" s="666">
        <v>1375</v>
      </c>
      <c r="L20" s="666">
        <v>1348</v>
      </c>
      <c r="M20" s="666">
        <v>1296</v>
      </c>
      <c r="N20" s="666" t="s">
        <v>7</v>
      </c>
      <c r="O20" s="666" t="s">
        <v>7</v>
      </c>
      <c r="P20" s="666" t="s">
        <v>7</v>
      </c>
    </row>
    <row r="21" spans="1:16" s="204" customFormat="1" ht="12.75" customHeight="1">
      <c r="A21" s="349" t="s">
        <v>284</v>
      </c>
      <c r="B21" s="350" t="s">
        <v>910</v>
      </c>
      <c r="C21" s="666">
        <v>865</v>
      </c>
      <c r="D21" s="8">
        <v>854</v>
      </c>
      <c r="E21" s="666">
        <v>746</v>
      </c>
      <c r="F21" s="666">
        <v>744</v>
      </c>
      <c r="G21" s="666">
        <v>744</v>
      </c>
      <c r="H21" s="666">
        <v>744</v>
      </c>
      <c r="I21" s="666">
        <v>743</v>
      </c>
      <c r="J21" s="666">
        <v>743</v>
      </c>
      <c r="K21" s="666">
        <v>743</v>
      </c>
      <c r="L21" s="666">
        <v>650</v>
      </c>
      <c r="M21" s="666">
        <v>505</v>
      </c>
      <c r="N21" s="666" t="s">
        <v>7</v>
      </c>
      <c r="O21" s="666" t="s">
        <v>7</v>
      </c>
      <c r="P21" s="666" t="s">
        <v>7</v>
      </c>
    </row>
    <row r="22" spans="1:16" s="204" customFormat="1" ht="12.75" customHeight="1">
      <c r="A22" s="349" t="s">
        <v>285</v>
      </c>
      <c r="B22" s="350" t="s">
        <v>911</v>
      </c>
      <c r="C22" s="666">
        <v>2067</v>
      </c>
      <c r="D22" s="8">
        <v>1648</v>
      </c>
      <c r="E22" s="666">
        <v>1212</v>
      </c>
      <c r="F22" s="666">
        <v>1168</v>
      </c>
      <c r="G22" s="666">
        <v>1144</v>
      </c>
      <c r="H22" s="666">
        <v>1119</v>
      </c>
      <c r="I22" s="666">
        <v>1105</v>
      </c>
      <c r="J22" s="666">
        <v>1084</v>
      </c>
      <c r="K22" s="666">
        <v>1050</v>
      </c>
      <c r="L22" s="666">
        <v>1030</v>
      </c>
      <c r="M22" s="666">
        <v>931</v>
      </c>
      <c r="N22" s="666" t="s">
        <v>7</v>
      </c>
      <c r="O22" s="666" t="s">
        <v>7</v>
      </c>
      <c r="P22" s="666" t="s">
        <v>7</v>
      </c>
    </row>
    <row r="23" spans="1:16" s="204" customFormat="1" ht="12.75" customHeight="1">
      <c r="A23" s="349" t="s">
        <v>313</v>
      </c>
      <c r="B23" s="350" t="s">
        <v>912</v>
      </c>
      <c r="C23" s="666">
        <v>1627</v>
      </c>
      <c r="D23" s="8">
        <v>1382</v>
      </c>
      <c r="E23" s="666">
        <v>1102</v>
      </c>
      <c r="F23" s="666">
        <v>1078</v>
      </c>
      <c r="G23" s="666">
        <v>1066</v>
      </c>
      <c r="H23" s="666">
        <v>1046</v>
      </c>
      <c r="I23" s="666">
        <v>1017</v>
      </c>
      <c r="J23" s="666">
        <v>1003</v>
      </c>
      <c r="K23" s="666">
        <v>974</v>
      </c>
      <c r="L23" s="666">
        <v>922</v>
      </c>
      <c r="M23" s="666">
        <v>839</v>
      </c>
      <c r="N23" s="666" t="s">
        <v>7</v>
      </c>
      <c r="O23" s="666" t="s">
        <v>7</v>
      </c>
      <c r="P23" s="666" t="s">
        <v>7</v>
      </c>
    </row>
    <row r="24" spans="1:16" s="204" customFormat="1" ht="12.75" customHeight="1">
      <c r="A24" s="349" t="s">
        <v>314</v>
      </c>
      <c r="B24" s="350" t="s">
        <v>913</v>
      </c>
      <c r="C24" s="666">
        <v>1615</v>
      </c>
      <c r="D24" s="8">
        <v>1611</v>
      </c>
      <c r="E24" s="666">
        <v>1339</v>
      </c>
      <c r="F24" s="666">
        <v>1322</v>
      </c>
      <c r="G24" s="666">
        <v>1312</v>
      </c>
      <c r="H24" s="666">
        <v>1311</v>
      </c>
      <c r="I24" s="666">
        <v>1302</v>
      </c>
      <c r="J24" s="666">
        <v>954</v>
      </c>
      <c r="K24" s="666">
        <v>952</v>
      </c>
      <c r="L24" s="666">
        <v>943</v>
      </c>
      <c r="M24" s="666">
        <v>934</v>
      </c>
      <c r="N24" s="666" t="s">
        <v>7</v>
      </c>
      <c r="O24" s="666" t="s">
        <v>7</v>
      </c>
      <c r="P24" s="666" t="s">
        <v>7</v>
      </c>
    </row>
    <row r="25" spans="1:16" s="204" customFormat="1" ht="12.75" customHeight="1">
      <c r="A25" s="349" t="s">
        <v>315</v>
      </c>
      <c r="B25" s="350" t="s">
        <v>914</v>
      </c>
      <c r="C25" s="666">
        <v>1504</v>
      </c>
      <c r="D25" s="8">
        <v>1504</v>
      </c>
      <c r="E25" s="666">
        <v>1341</v>
      </c>
      <c r="F25" s="666">
        <v>1317</v>
      </c>
      <c r="G25" s="666">
        <v>1281</v>
      </c>
      <c r="H25" s="666">
        <v>1253</v>
      </c>
      <c r="I25" s="666">
        <v>1190</v>
      </c>
      <c r="J25" s="666">
        <v>1110</v>
      </c>
      <c r="K25" s="666">
        <v>1040</v>
      </c>
      <c r="L25" s="666">
        <v>896</v>
      </c>
      <c r="M25" s="666">
        <v>836</v>
      </c>
      <c r="N25" s="666" t="s">
        <v>7</v>
      </c>
      <c r="O25" s="666" t="s">
        <v>7</v>
      </c>
      <c r="P25" s="666" t="s">
        <v>7</v>
      </c>
    </row>
    <row r="26" spans="1:16" s="204" customFormat="1" ht="12.75" customHeight="1">
      <c r="A26" s="349" t="s">
        <v>316</v>
      </c>
      <c r="B26" s="350" t="s">
        <v>915</v>
      </c>
      <c r="C26" s="666">
        <v>791</v>
      </c>
      <c r="D26" s="8">
        <v>772</v>
      </c>
      <c r="E26" s="666">
        <v>767</v>
      </c>
      <c r="F26" s="666">
        <v>767</v>
      </c>
      <c r="G26" s="666">
        <v>767</v>
      </c>
      <c r="H26" s="666">
        <v>767</v>
      </c>
      <c r="I26" s="666">
        <v>767</v>
      </c>
      <c r="J26" s="666">
        <v>766</v>
      </c>
      <c r="K26" s="666">
        <v>765</v>
      </c>
      <c r="L26" s="666">
        <v>765</v>
      </c>
      <c r="M26" s="666">
        <v>765</v>
      </c>
      <c r="N26" s="666" t="s">
        <v>7</v>
      </c>
      <c r="O26" s="666" t="s">
        <v>7</v>
      </c>
      <c r="P26" s="666" t="s">
        <v>7</v>
      </c>
    </row>
    <row r="27" spans="1:16" s="204" customFormat="1" ht="12.75" customHeight="1">
      <c r="A27" s="349" t="s">
        <v>916</v>
      </c>
      <c r="B27" s="350" t="s">
        <v>917</v>
      </c>
      <c r="C27" s="666">
        <v>2587</v>
      </c>
      <c r="D27" s="8">
        <v>2585</v>
      </c>
      <c r="E27" s="666">
        <v>2555</v>
      </c>
      <c r="F27" s="666">
        <v>2551</v>
      </c>
      <c r="G27" s="666">
        <v>2544</v>
      </c>
      <c r="H27" s="666">
        <v>2533</v>
      </c>
      <c r="I27" s="666">
        <v>2517</v>
      </c>
      <c r="J27" s="666">
        <v>2506</v>
      </c>
      <c r="K27" s="666">
        <v>2503</v>
      </c>
      <c r="L27" s="666">
        <v>2500</v>
      </c>
      <c r="M27" s="666">
        <v>2485</v>
      </c>
      <c r="N27" s="666" t="s">
        <v>7</v>
      </c>
      <c r="O27" s="666" t="s">
        <v>7</v>
      </c>
      <c r="P27" s="666" t="s">
        <v>7</v>
      </c>
    </row>
    <row r="28" spans="1:16" s="204" customFormat="1" ht="12.75" customHeight="1">
      <c r="A28" s="349" t="s">
        <v>918</v>
      </c>
      <c r="B28" s="350" t="s">
        <v>919</v>
      </c>
      <c r="C28" s="666">
        <v>1406</v>
      </c>
      <c r="D28" s="8">
        <v>1368</v>
      </c>
      <c r="E28" s="666">
        <v>1309</v>
      </c>
      <c r="F28" s="666">
        <v>1302</v>
      </c>
      <c r="G28" s="666">
        <v>1302</v>
      </c>
      <c r="H28" s="666">
        <v>1301</v>
      </c>
      <c r="I28" s="666">
        <v>1260</v>
      </c>
      <c r="J28" s="666">
        <v>1260</v>
      </c>
      <c r="K28" s="666">
        <v>1260</v>
      </c>
      <c r="L28" s="666">
        <v>1248</v>
      </c>
      <c r="M28" s="666">
        <v>1248</v>
      </c>
      <c r="N28" s="666" t="s">
        <v>7</v>
      </c>
      <c r="O28" s="666" t="s">
        <v>7</v>
      </c>
      <c r="P28" s="666" t="s">
        <v>7</v>
      </c>
    </row>
    <row r="29" spans="1:16" ht="12.75" customHeight="1">
      <c r="A29" s="349" t="s">
        <v>920</v>
      </c>
      <c r="B29" s="350" t="s">
        <v>921</v>
      </c>
      <c r="C29" s="135">
        <v>2150</v>
      </c>
      <c r="D29" s="8">
        <v>2110</v>
      </c>
      <c r="E29" s="135">
        <v>1988</v>
      </c>
      <c r="F29" s="135">
        <v>1979</v>
      </c>
      <c r="G29" s="135">
        <v>1961</v>
      </c>
      <c r="H29" s="135">
        <v>1961</v>
      </c>
      <c r="I29" s="135">
        <v>1961</v>
      </c>
      <c r="J29" s="135">
        <v>1961</v>
      </c>
      <c r="K29" s="135">
        <v>1960</v>
      </c>
      <c r="L29" s="135">
        <v>1960</v>
      </c>
      <c r="M29" s="135">
        <v>1960</v>
      </c>
      <c r="N29" s="666" t="s">
        <v>7</v>
      </c>
      <c r="O29" s="666" t="s">
        <v>7</v>
      </c>
      <c r="P29" s="666" t="s">
        <v>7</v>
      </c>
    </row>
    <row r="30" spans="1:16" ht="12.75" customHeight="1">
      <c r="A30" s="349" t="s">
        <v>922</v>
      </c>
      <c r="B30" s="350" t="s">
        <v>923</v>
      </c>
      <c r="C30" s="135">
        <v>2481</v>
      </c>
      <c r="D30" s="8">
        <v>2218</v>
      </c>
      <c r="E30" s="135">
        <v>1470</v>
      </c>
      <c r="F30" s="135">
        <v>1404</v>
      </c>
      <c r="G30" s="135">
        <v>1347</v>
      </c>
      <c r="H30" s="135">
        <v>1284</v>
      </c>
      <c r="I30" s="135">
        <v>1210</v>
      </c>
      <c r="J30" s="135">
        <v>1148</v>
      </c>
      <c r="K30" s="135">
        <v>1053</v>
      </c>
      <c r="L30" s="135">
        <v>901</v>
      </c>
      <c r="M30" s="135">
        <v>798</v>
      </c>
      <c r="N30" s="666" t="s">
        <v>7</v>
      </c>
      <c r="O30" s="666" t="s">
        <v>7</v>
      </c>
      <c r="P30" s="666" t="s">
        <v>7</v>
      </c>
    </row>
    <row r="31" spans="1:16" ht="12" customHeight="1">
      <c r="A31" s="349" t="s">
        <v>924</v>
      </c>
      <c r="B31" s="350" t="s">
        <v>925</v>
      </c>
      <c r="C31" s="135">
        <v>2540</v>
      </c>
      <c r="D31" s="8">
        <v>2390</v>
      </c>
      <c r="E31" s="135">
        <v>1868</v>
      </c>
      <c r="F31" s="135">
        <v>1846</v>
      </c>
      <c r="G31" s="135">
        <v>1828</v>
      </c>
      <c r="H31" s="135">
        <v>1826</v>
      </c>
      <c r="I31" s="135">
        <v>1791</v>
      </c>
      <c r="J31" s="135">
        <v>1770</v>
      </c>
      <c r="K31" s="135">
        <v>1761</v>
      </c>
      <c r="L31" s="135">
        <v>1709</v>
      </c>
      <c r="M31" s="135">
        <v>1687</v>
      </c>
      <c r="N31" s="666" t="s">
        <v>7</v>
      </c>
      <c r="O31" s="666" t="s">
        <v>7</v>
      </c>
      <c r="P31" s="666" t="s">
        <v>7</v>
      </c>
    </row>
    <row r="32" spans="1:16" s="132" customFormat="1" ht="12.75" customHeight="1">
      <c r="A32" s="349" t="s">
        <v>926</v>
      </c>
      <c r="B32" s="350" t="s">
        <v>927</v>
      </c>
      <c r="C32" s="135">
        <v>1612</v>
      </c>
      <c r="D32" s="8">
        <v>1612</v>
      </c>
      <c r="E32" s="135">
        <v>1611</v>
      </c>
      <c r="F32" s="135">
        <v>1611</v>
      </c>
      <c r="G32" s="135">
        <v>1611</v>
      </c>
      <c r="H32" s="135">
        <v>1611</v>
      </c>
      <c r="I32" s="135">
        <v>1611</v>
      </c>
      <c r="J32" s="135">
        <v>1611</v>
      </c>
      <c r="K32" s="135">
        <v>1611</v>
      </c>
      <c r="L32" s="135">
        <v>1611</v>
      </c>
      <c r="M32" s="135">
        <v>1611</v>
      </c>
      <c r="N32" s="666" t="s">
        <v>7</v>
      </c>
      <c r="O32" s="666" t="s">
        <v>7</v>
      </c>
      <c r="P32" s="666" t="s">
        <v>7</v>
      </c>
    </row>
    <row r="33" spans="1:16" s="132" customFormat="1" ht="12.75" customHeight="1">
      <c r="A33" s="349" t="s">
        <v>928</v>
      </c>
      <c r="B33" s="350" t="s">
        <v>929</v>
      </c>
      <c r="C33" s="414">
        <v>2610</v>
      </c>
      <c r="D33" s="8">
        <v>2608</v>
      </c>
      <c r="E33" s="414">
        <v>2586</v>
      </c>
      <c r="F33" s="414">
        <v>2585</v>
      </c>
      <c r="G33" s="414">
        <v>2585</v>
      </c>
      <c r="H33" s="414">
        <v>2585</v>
      </c>
      <c r="I33" s="414">
        <v>2585</v>
      </c>
      <c r="J33" s="135">
        <v>2585</v>
      </c>
      <c r="K33" s="135">
        <v>2584</v>
      </c>
      <c r="L33" s="135">
        <v>2579</v>
      </c>
      <c r="M33" s="135">
        <v>2546</v>
      </c>
      <c r="N33" s="666" t="s">
        <v>7</v>
      </c>
      <c r="O33" s="666" t="s">
        <v>7</v>
      </c>
      <c r="P33" s="666" t="s">
        <v>7</v>
      </c>
    </row>
    <row r="34" spans="1:16" s="132" customFormat="1" ht="12.75" customHeight="1">
      <c r="A34" s="349" t="s">
        <v>930</v>
      </c>
      <c r="B34" s="350" t="s">
        <v>931</v>
      </c>
      <c r="C34" s="414">
        <v>1461</v>
      </c>
      <c r="D34" s="8">
        <v>1298</v>
      </c>
      <c r="E34" s="414">
        <v>1225</v>
      </c>
      <c r="F34" s="414">
        <v>1221</v>
      </c>
      <c r="G34" s="414">
        <v>1216</v>
      </c>
      <c r="H34" s="414">
        <v>1216</v>
      </c>
      <c r="I34" s="414">
        <v>1215</v>
      </c>
      <c r="J34" s="135">
        <v>1214</v>
      </c>
      <c r="K34" s="135">
        <v>1208</v>
      </c>
      <c r="L34" s="135">
        <v>1201</v>
      </c>
      <c r="M34" s="135">
        <v>1188</v>
      </c>
      <c r="N34" s="666" t="s">
        <v>7</v>
      </c>
      <c r="O34" s="666" t="s">
        <v>7</v>
      </c>
      <c r="P34" s="666" t="s">
        <v>7</v>
      </c>
    </row>
    <row r="35" spans="1:16" ht="12.75" customHeight="1">
      <c r="A35" s="349" t="s">
        <v>932</v>
      </c>
      <c r="B35" s="350" t="s">
        <v>933</v>
      </c>
      <c r="C35" s="135">
        <v>1469</v>
      </c>
      <c r="D35" s="8">
        <v>1465</v>
      </c>
      <c r="E35" s="135">
        <v>1435</v>
      </c>
      <c r="F35" s="135">
        <v>1431</v>
      </c>
      <c r="G35" s="135">
        <v>1430</v>
      </c>
      <c r="H35" s="135">
        <v>1429</v>
      </c>
      <c r="I35" s="135">
        <v>1426</v>
      </c>
      <c r="J35" s="135">
        <v>1425</v>
      </c>
      <c r="K35" s="135">
        <v>1423</v>
      </c>
      <c r="L35" s="135">
        <v>1421</v>
      </c>
      <c r="M35" s="135">
        <v>1419</v>
      </c>
      <c r="N35" s="666" t="s">
        <v>7</v>
      </c>
      <c r="O35" s="666" t="s">
        <v>7</v>
      </c>
      <c r="P35" s="666" t="s">
        <v>7</v>
      </c>
    </row>
    <row r="36" spans="1:16" ht="12.75" customHeight="1">
      <c r="A36" s="349" t="s">
        <v>934</v>
      </c>
      <c r="B36" s="350" t="s">
        <v>935</v>
      </c>
      <c r="C36" s="135">
        <v>1333</v>
      </c>
      <c r="D36" s="8">
        <v>1299</v>
      </c>
      <c r="E36" s="135">
        <v>1283</v>
      </c>
      <c r="F36" s="135">
        <v>1283</v>
      </c>
      <c r="G36" s="135">
        <v>1283</v>
      </c>
      <c r="H36" s="135">
        <v>1283</v>
      </c>
      <c r="I36" s="135">
        <v>1283</v>
      </c>
      <c r="J36" s="135">
        <v>1283</v>
      </c>
      <c r="K36" s="135">
        <v>1283</v>
      </c>
      <c r="L36" s="135">
        <v>1283</v>
      </c>
      <c r="M36" s="135">
        <v>1192</v>
      </c>
      <c r="N36" s="666" t="s">
        <v>7</v>
      </c>
      <c r="O36" s="666" t="s">
        <v>7</v>
      </c>
      <c r="P36" s="666" t="s">
        <v>7</v>
      </c>
    </row>
    <row r="37" spans="1:16" ht="12.75" customHeight="1">
      <c r="A37" s="349" t="s">
        <v>936</v>
      </c>
      <c r="B37" s="350" t="s">
        <v>937</v>
      </c>
      <c r="C37" s="135">
        <v>1523</v>
      </c>
      <c r="D37" s="8">
        <v>1420</v>
      </c>
      <c r="E37" s="135">
        <v>1294</v>
      </c>
      <c r="F37" s="135">
        <v>1290</v>
      </c>
      <c r="G37" s="135">
        <v>1287</v>
      </c>
      <c r="H37" s="135">
        <v>1279</v>
      </c>
      <c r="I37" s="135">
        <v>1264</v>
      </c>
      <c r="J37" s="135">
        <v>1231</v>
      </c>
      <c r="K37" s="135">
        <v>1228</v>
      </c>
      <c r="L37" s="135">
        <v>1220</v>
      </c>
      <c r="M37" s="135">
        <v>1123</v>
      </c>
      <c r="N37" s="666" t="s">
        <v>7</v>
      </c>
      <c r="O37" s="666" t="s">
        <v>7</v>
      </c>
      <c r="P37" s="666" t="s">
        <v>7</v>
      </c>
    </row>
    <row r="38" spans="1:16" ht="12.75" customHeight="1">
      <c r="A38" s="349" t="s">
        <v>938</v>
      </c>
      <c r="B38" s="350" t="s">
        <v>939</v>
      </c>
      <c r="C38" s="135">
        <v>1581</v>
      </c>
      <c r="D38" s="8">
        <v>1581</v>
      </c>
      <c r="E38" s="135">
        <v>1581</v>
      </c>
      <c r="F38" s="135">
        <v>1581</v>
      </c>
      <c r="G38" s="135">
        <v>1581</v>
      </c>
      <c r="H38" s="135">
        <v>1581</v>
      </c>
      <c r="I38" s="135">
        <v>1581</v>
      </c>
      <c r="J38" s="135">
        <v>1581</v>
      </c>
      <c r="K38" s="135">
        <v>1581</v>
      </c>
      <c r="L38" s="135">
        <v>1581</v>
      </c>
      <c r="M38" s="135">
        <v>1581</v>
      </c>
      <c r="N38" s="666" t="s">
        <v>7</v>
      </c>
      <c r="O38" s="666" t="s">
        <v>7</v>
      </c>
      <c r="P38" s="666" t="s">
        <v>7</v>
      </c>
    </row>
    <row r="39" spans="1:16" ht="12.75" customHeight="1">
      <c r="A39" s="349" t="s">
        <v>940</v>
      </c>
      <c r="B39" s="356" t="s">
        <v>941</v>
      </c>
      <c r="C39" s="135">
        <v>1277</v>
      </c>
      <c r="D39" s="8">
        <v>1264</v>
      </c>
      <c r="E39" s="135">
        <v>1183</v>
      </c>
      <c r="F39" s="135">
        <v>1181</v>
      </c>
      <c r="G39" s="135">
        <v>1181</v>
      </c>
      <c r="H39" s="135">
        <v>1180</v>
      </c>
      <c r="I39" s="135">
        <v>1176</v>
      </c>
      <c r="J39" s="135">
        <v>1174</v>
      </c>
      <c r="K39" s="135">
        <v>1172</v>
      </c>
      <c r="L39" s="135">
        <v>1171</v>
      </c>
      <c r="M39" s="135">
        <v>1170</v>
      </c>
      <c r="N39" s="666" t="s">
        <v>7</v>
      </c>
      <c r="O39" s="666" t="s">
        <v>7</v>
      </c>
      <c r="P39" s="666" t="s">
        <v>7</v>
      </c>
    </row>
    <row r="40" spans="1:16" ht="12.75" customHeight="1">
      <c r="A40" s="349" t="s">
        <v>942</v>
      </c>
      <c r="B40" s="356" t="s">
        <v>943</v>
      </c>
      <c r="C40" s="135">
        <v>856</v>
      </c>
      <c r="D40" s="8">
        <v>856</v>
      </c>
      <c r="E40" s="135">
        <v>843</v>
      </c>
      <c r="F40" s="135">
        <v>843</v>
      </c>
      <c r="G40" s="135">
        <v>843</v>
      </c>
      <c r="H40" s="135">
        <v>843</v>
      </c>
      <c r="I40" s="135">
        <v>843</v>
      </c>
      <c r="J40" s="135">
        <v>843</v>
      </c>
      <c r="K40" s="135">
        <v>843</v>
      </c>
      <c r="L40" s="135">
        <v>843</v>
      </c>
      <c r="M40" s="135">
        <v>843</v>
      </c>
      <c r="N40" s="666" t="s">
        <v>7</v>
      </c>
      <c r="O40" s="666" t="s">
        <v>7</v>
      </c>
      <c r="P40" s="666" t="s">
        <v>7</v>
      </c>
    </row>
    <row r="41" spans="1:16" ht="12.75" customHeight="1">
      <c r="A41" s="349" t="s">
        <v>944</v>
      </c>
      <c r="B41" s="356" t="s">
        <v>945</v>
      </c>
      <c r="C41" s="135">
        <v>1071</v>
      </c>
      <c r="D41" s="8">
        <v>1047</v>
      </c>
      <c r="E41" s="135">
        <v>858</v>
      </c>
      <c r="F41" s="135">
        <v>853</v>
      </c>
      <c r="G41" s="135">
        <v>849</v>
      </c>
      <c r="H41" s="135">
        <v>845</v>
      </c>
      <c r="I41" s="135">
        <v>827</v>
      </c>
      <c r="J41" s="135">
        <v>821</v>
      </c>
      <c r="K41" s="135">
        <v>812</v>
      </c>
      <c r="L41" s="135">
        <v>780</v>
      </c>
      <c r="M41" s="135">
        <v>757</v>
      </c>
      <c r="N41" s="666" t="s">
        <v>7</v>
      </c>
      <c r="O41" s="666" t="s">
        <v>7</v>
      </c>
      <c r="P41" s="666" t="s">
        <v>7</v>
      </c>
    </row>
    <row r="42" spans="1:16" ht="12.75" customHeight="1">
      <c r="A42" s="349" t="s">
        <v>946</v>
      </c>
      <c r="B42" s="356" t="s">
        <v>947</v>
      </c>
      <c r="C42" s="135">
        <v>648</v>
      </c>
      <c r="D42" s="8">
        <v>647</v>
      </c>
      <c r="E42" s="135">
        <v>534</v>
      </c>
      <c r="F42" s="135">
        <v>533</v>
      </c>
      <c r="G42" s="135">
        <v>530</v>
      </c>
      <c r="H42" s="135">
        <v>529</v>
      </c>
      <c r="I42" s="135">
        <v>529</v>
      </c>
      <c r="J42" s="135">
        <v>527</v>
      </c>
      <c r="K42" s="135">
        <v>518</v>
      </c>
      <c r="L42" s="135">
        <v>507</v>
      </c>
      <c r="M42" s="135">
        <v>487</v>
      </c>
      <c r="N42" s="666" t="s">
        <v>7</v>
      </c>
      <c r="O42" s="666" t="s">
        <v>7</v>
      </c>
      <c r="P42" s="666" t="s">
        <v>7</v>
      </c>
    </row>
    <row r="43" spans="1:16" ht="12.75" customHeight="1">
      <c r="A43" s="349" t="s">
        <v>948</v>
      </c>
      <c r="B43" s="356" t="s">
        <v>949</v>
      </c>
      <c r="C43" s="135">
        <v>1001</v>
      </c>
      <c r="D43" s="8">
        <v>1001</v>
      </c>
      <c r="E43" s="135">
        <v>972</v>
      </c>
      <c r="F43" s="135">
        <v>970</v>
      </c>
      <c r="G43" s="135">
        <v>967</v>
      </c>
      <c r="H43" s="135">
        <v>967</v>
      </c>
      <c r="I43" s="135">
        <v>966</v>
      </c>
      <c r="J43" s="135">
        <v>961</v>
      </c>
      <c r="K43" s="135">
        <v>948</v>
      </c>
      <c r="L43" s="135">
        <v>934</v>
      </c>
      <c r="M43" s="135">
        <v>911</v>
      </c>
      <c r="N43" s="666" t="s">
        <v>7</v>
      </c>
      <c r="O43" s="666" t="s">
        <v>7</v>
      </c>
      <c r="P43" s="666" t="s">
        <v>7</v>
      </c>
    </row>
    <row r="44" spans="1:16" ht="12.75" customHeight="1">
      <c r="A44" s="349" t="s">
        <v>950</v>
      </c>
      <c r="B44" s="356" t="s">
        <v>951</v>
      </c>
      <c r="C44" s="135">
        <v>805</v>
      </c>
      <c r="D44" s="8">
        <v>450</v>
      </c>
      <c r="E44" s="135">
        <v>415</v>
      </c>
      <c r="F44" s="135">
        <v>415</v>
      </c>
      <c r="G44" s="135">
        <v>415</v>
      </c>
      <c r="H44" s="135">
        <v>415</v>
      </c>
      <c r="I44" s="135">
        <v>364</v>
      </c>
      <c r="J44" s="135">
        <v>364</v>
      </c>
      <c r="K44" s="135">
        <v>331</v>
      </c>
      <c r="L44" s="135">
        <v>255</v>
      </c>
      <c r="M44" s="135">
        <v>255</v>
      </c>
      <c r="N44" s="666" t="s">
        <v>7</v>
      </c>
      <c r="O44" s="666" t="s">
        <v>7</v>
      </c>
      <c r="P44" s="666" t="s">
        <v>7</v>
      </c>
    </row>
    <row r="45" spans="1:16">
      <c r="A45" s="134" t="s">
        <v>18</v>
      </c>
      <c r="B45" s="134"/>
      <c r="C45" s="152">
        <f>SUM(C12:C44)</f>
        <v>53974</v>
      </c>
      <c r="D45" s="152">
        <f>SUM(D12:D44)</f>
        <v>51647</v>
      </c>
      <c r="E45" s="152">
        <f t="shared" ref="E45:M45" si="0">SUM(E12:E44)</f>
        <v>46836</v>
      </c>
      <c r="F45" s="152">
        <f t="shared" si="0"/>
        <v>46444</v>
      </c>
      <c r="G45" s="152">
        <f t="shared" si="0"/>
        <v>46154</v>
      </c>
      <c r="H45" s="152">
        <f t="shared" si="0"/>
        <v>45938</v>
      </c>
      <c r="I45" s="152">
        <f t="shared" si="0"/>
        <v>45510</v>
      </c>
      <c r="J45" s="152">
        <f t="shared" si="0"/>
        <v>44825</v>
      </c>
      <c r="K45" s="152">
        <f t="shared" si="0"/>
        <v>44349</v>
      </c>
      <c r="L45" s="152">
        <f t="shared" si="0"/>
        <v>43504</v>
      </c>
      <c r="M45" s="152">
        <f t="shared" si="0"/>
        <v>42231</v>
      </c>
      <c r="N45" s="666" t="s">
        <v>7</v>
      </c>
      <c r="O45" s="666" t="s">
        <v>7</v>
      </c>
      <c r="P45" s="666" t="s">
        <v>7</v>
      </c>
    </row>
    <row r="46" spans="1:16" ht="13.5" thickBot="1">
      <c r="C46" s="197">
        <v>53427</v>
      </c>
      <c r="D46" s="197">
        <f>D45/C46</f>
        <v>0.96668351208190617</v>
      </c>
      <c r="N46" s="197">
        <f>SUM(E45:M45)</f>
        <v>405791</v>
      </c>
      <c r="O46" s="197">
        <f>N46/9</f>
        <v>45087.888888888891</v>
      </c>
      <c r="P46" s="815">
        <f>O46/C46</f>
        <v>0.8439157895612498</v>
      </c>
    </row>
    <row r="47" spans="1:16" ht="20.25" customHeight="1" thickBot="1">
      <c r="E47" s="817"/>
      <c r="F47" s="817"/>
      <c r="G47" s="817"/>
      <c r="H47" s="817"/>
      <c r="I47" s="817"/>
      <c r="J47" s="817"/>
      <c r="K47" s="817"/>
      <c r="L47" s="817"/>
      <c r="M47" s="817"/>
      <c r="N47" s="817"/>
    </row>
    <row r="48" spans="1:16" ht="12.75" customHeight="1">
      <c r="A48" s="286"/>
      <c r="B48" s="286"/>
      <c r="C48" s="81"/>
      <c r="D48"/>
      <c r="E48" s="81"/>
      <c r="F48"/>
      <c r="G48" s="81"/>
      <c r="H48" s="81"/>
      <c r="I48" s="1021" t="s">
        <v>13</v>
      </c>
      <c r="J48" s="1021"/>
      <c r="K48" s="1021"/>
      <c r="L48" s="1021"/>
      <c r="M48" s="1021"/>
    </row>
    <row r="49" spans="1:13" ht="12.75" customHeight="1">
      <c r="A49" s="286" t="s">
        <v>12</v>
      </c>
      <c r="B49"/>
      <c r="C49" s="81"/>
      <c r="D49" s="826" t="s">
        <v>13</v>
      </c>
      <c r="E49" s="826"/>
      <c r="F49" s="14"/>
      <c r="G49" s="81"/>
      <c r="H49" s="81"/>
      <c r="I49" s="1021" t="s">
        <v>14</v>
      </c>
      <c r="J49" s="1021"/>
      <c r="K49" s="1021"/>
      <c r="L49" s="1021"/>
      <c r="M49" s="1021"/>
    </row>
    <row r="50" spans="1:13" ht="12.75" customHeight="1">
      <c r="A50" s="286"/>
      <c r="B50" s="286"/>
      <c r="C50" s="81"/>
      <c r="D50" s="827" t="s">
        <v>898</v>
      </c>
      <c r="E50" s="827"/>
      <c r="F50" s="496"/>
      <c r="G50" s="81"/>
      <c r="H50" s="81"/>
      <c r="I50" s="1021" t="s">
        <v>955</v>
      </c>
      <c r="J50" s="1021"/>
      <c r="K50" s="1021"/>
      <c r="L50" s="1021"/>
      <c r="M50" s="1021"/>
    </row>
    <row r="51" spans="1:13">
      <c r="A51"/>
      <c r="B51"/>
      <c r="C51"/>
      <c r="D51"/>
      <c r="E51" s="81"/>
      <c r="F51"/>
      <c r="G51" s="81"/>
      <c r="H51" s="81"/>
      <c r="I51" s="81"/>
      <c r="J51" s="287" t="s">
        <v>84</v>
      </c>
      <c r="K51" s="81"/>
      <c r="L51" s="81"/>
      <c r="M51" s="81"/>
    </row>
  </sheetData>
  <mergeCells count="15">
    <mergeCell ref="I49:M49"/>
    <mergeCell ref="D50:E50"/>
    <mergeCell ref="I50:M50"/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  <mergeCell ref="I48:M48"/>
    <mergeCell ref="D49:E49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P55"/>
  <sheetViews>
    <sheetView topLeftCell="A32" zoomScaleSheetLayoutView="90" workbookViewId="0">
      <selection activeCell="P51" sqref="P51"/>
    </sheetView>
  </sheetViews>
  <sheetFormatPr defaultColWidth="9.1796875" defaultRowHeight="13"/>
  <cols>
    <col min="1" max="1" width="8.54296875" style="197" customWidth="1"/>
    <col min="2" max="2" width="17.81640625" style="197" customWidth="1"/>
    <col min="3" max="3" width="11.1796875" style="197" customWidth="1"/>
    <col min="4" max="5" width="9.1796875" style="197" customWidth="1"/>
    <col min="6" max="6" width="7.81640625" style="197" customWidth="1"/>
    <col min="7" max="7" width="8.453125" style="197" customWidth="1"/>
    <col min="8" max="8" width="9.453125" style="197" customWidth="1"/>
    <col min="9" max="9" width="10.453125" style="197" customWidth="1"/>
    <col min="10" max="10" width="9.1796875" style="197" customWidth="1"/>
    <col min="11" max="11" width="10.1796875" style="197" customWidth="1"/>
    <col min="12" max="12" width="11" style="197" customWidth="1"/>
    <col min="13" max="16384" width="9.1796875" style="197"/>
  </cols>
  <sheetData>
    <row r="1" spans="1:12">
      <c r="G1" s="929"/>
      <c r="H1" s="929"/>
      <c r="K1" s="1116" t="s">
        <v>543</v>
      </c>
      <c r="L1" s="1116"/>
    </row>
    <row r="2" spans="1:12">
      <c r="C2" s="929" t="s">
        <v>630</v>
      </c>
      <c r="D2" s="929"/>
      <c r="E2" s="929"/>
      <c r="F2" s="929"/>
      <c r="G2" s="929"/>
      <c r="H2" s="929"/>
      <c r="I2" s="929"/>
      <c r="K2" s="199"/>
    </row>
    <row r="3" spans="1:12" s="200" customFormat="1" ht="15.5">
      <c r="A3" s="1113" t="s">
        <v>747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</row>
    <row r="4" spans="1:12" s="200" customFormat="1" ht="20.25" customHeight="1">
      <c r="A4" s="1113" t="s">
        <v>820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L4" s="1113"/>
    </row>
    <row r="6" spans="1:12">
      <c r="A6" s="201" t="s">
        <v>899</v>
      </c>
      <c r="B6" s="202"/>
      <c r="C6" s="203"/>
      <c r="D6" s="203"/>
      <c r="E6" s="203"/>
      <c r="F6" s="203"/>
      <c r="G6" s="203"/>
      <c r="H6" s="203"/>
      <c r="I6" s="203"/>
    </row>
    <row r="7" spans="1:12">
      <c r="A7" s="201"/>
      <c r="B7" s="203"/>
      <c r="C7" s="203"/>
      <c r="D7" s="203"/>
      <c r="E7" s="203"/>
      <c r="F7" s="203"/>
      <c r="G7" s="203"/>
      <c r="H7" s="203"/>
      <c r="I7" s="203"/>
    </row>
    <row r="8" spans="1:12">
      <c r="A8" s="201"/>
      <c r="B8" s="203"/>
      <c r="C8" s="203"/>
      <c r="D8" s="203"/>
      <c r="E8" s="203"/>
      <c r="F8" s="203"/>
      <c r="G8" s="203"/>
      <c r="H8" s="203"/>
      <c r="I8" s="203"/>
    </row>
    <row r="9" spans="1:12">
      <c r="A9" s="1118" t="s">
        <v>707</v>
      </c>
      <c r="B9" s="1118"/>
      <c r="C9" s="1118"/>
      <c r="D9" s="1118"/>
      <c r="E9" s="1118"/>
      <c r="F9" s="208"/>
      <c r="G9" s="203"/>
      <c r="H9" s="203"/>
      <c r="I9" s="203"/>
    </row>
    <row r="10" spans="1:12">
      <c r="A10" s="1118" t="s">
        <v>708</v>
      </c>
      <c r="B10" s="1118"/>
      <c r="C10" s="1118"/>
      <c r="D10" s="1118"/>
      <c r="E10" s="1118"/>
      <c r="F10" s="208"/>
      <c r="G10" s="203"/>
      <c r="H10" s="203"/>
      <c r="I10" s="203"/>
    </row>
    <row r="12" spans="1:12" s="204" customFormat="1" ht="15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954" t="s">
        <v>832</v>
      </c>
      <c r="K12" s="954"/>
      <c r="L12" s="954"/>
    </row>
    <row r="13" spans="1:12" s="204" customFormat="1" ht="20.25" customHeight="1">
      <c r="A13" s="1045" t="s">
        <v>74</v>
      </c>
      <c r="B13" s="1045" t="s">
        <v>3</v>
      </c>
      <c r="C13" s="1054" t="s">
        <v>266</v>
      </c>
      <c r="D13" s="1117" t="s">
        <v>655</v>
      </c>
      <c r="E13" s="1117"/>
      <c r="F13" s="1117"/>
      <c r="G13" s="1117"/>
      <c r="H13" s="1117"/>
      <c r="I13" s="1117"/>
      <c r="J13" s="1117"/>
      <c r="K13" s="1117"/>
      <c r="L13" s="1117"/>
    </row>
    <row r="14" spans="1:12" s="204" customFormat="1" ht="35.25" customHeight="1">
      <c r="A14" s="1114"/>
      <c r="B14" s="1114"/>
      <c r="C14" s="1055"/>
      <c r="D14" s="279" t="s">
        <v>825</v>
      </c>
      <c r="E14" s="279" t="s">
        <v>269</v>
      </c>
      <c r="F14" s="279" t="s">
        <v>270</v>
      </c>
      <c r="G14" s="279" t="s">
        <v>271</v>
      </c>
      <c r="H14" s="279" t="s">
        <v>272</v>
      </c>
      <c r="I14" s="279" t="s">
        <v>273</v>
      </c>
      <c r="J14" s="279" t="s">
        <v>274</v>
      </c>
      <c r="K14" s="279" t="s">
        <v>275</v>
      </c>
      <c r="L14" s="279" t="s">
        <v>826</v>
      </c>
    </row>
    <row r="15" spans="1:12" s="204" customFormat="1" ht="12.75" customHeight="1">
      <c r="A15" s="207">
        <v>1</v>
      </c>
      <c r="B15" s="207">
        <v>2</v>
      </c>
      <c r="C15" s="207">
        <v>3</v>
      </c>
      <c r="D15" s="207">
        <v>4</v>
      </c>
      <c r="E15" s="207">
        <v>5</v>
      </c>
      <c r="F15" s="207">
        <v>6</v>
      </c>
      <c r="G15" s="207">
        <v>7</v>
      </c>
      <c r="H15" s="207">
        <v>8</v>
      </c>
      <c r="I15" s="207">
        <v>9</v>
      </c>
      <c r="J15" s="207">
        <v>10</v>
      </c>
      <c r="K15" s="207">
        <v>11</v>
      </c>
      <c r="L15" s="207">
        <v>12</v>
      </c>
    </row>
    <row r="16" spans="1:12" s="204" customFormat="1" ht="12.75" customHeight="1">
      <c r="A16" s="349" t="s">
        <v>257</v>
      </c>
      <c r="B16" s="350" t="s">
        <v>901</v>
      </c>
      <c r="C16" s="666">
        <v>1895</v>
      </c>
      <c r="D16" s="426">
        <v>278</v>
      </c>
      <c r="E16" s="666">
        <v>327</v>
      </c>
      <c r="F16" s="666">
        <v>282</v>
      </c>
      <c r="G16" s="666">
        <v>0</v>
      </c>
      <c r="H16" s="761">
        <v>299</v>
      </c>
      <c r="I16" s="761">
        <v>717</v>
      </c>
      <c r="J16" s="666">
        <v>725</v>
      </c>
      <c r="K16" s="666">
        <v>453</v>
      </c>
      <c r="L16" s="666">
        <v>394</v>
      </c>
    </row>
    <row r="17" spans="1:12" s="204" customFormat="1" ht="12.75" customHeight="1">
      <c r="A17" s="349" t="s">
        <v>258</v>
      </c>
      <c r="B17" s="350" t="s">
        <v>902</v>
      </c>
      <c r="C17" s="666">
        <v>2359</v>
      </c>
      <c r="D17" s="426">
        <v>16</v>
      </c>
      <c r="E17" s="666">
        <v>17</v>
      </c>
      <c r="F17" s="666">
        <v>23</v>
      </c>
      <c r="G17" s="666">
        <v>0</v>
      </c>
      <c r="H17" s="761">
        <v>307</v>
      </c>
      <c r="I17" s="761">
        <v>1921</v>
      </c>
      <c r="J17" s="666">
        <v>1781</v>
      </c>
      <c r="K17" s="666">
        <v>1481</v>
      </c>
      <c r="L17" s="666">
        <v>1241</v>
      </c>
    </row>
    <row r="18" spans="1:12" s="204" customFormat="1" ht="12.75" customHeight="1">
      <c r="A18" s="349" t="s">
        <v>259</v>
      </c>
      <c r="B18" s="350" t="s">
        <v>903</v>
      </c>
      <c r="C18" s="666">
        <v>1149</v>
      </c>
      <c r="D18" s="426">
        <v>928</v>
      </c>
      <c r="E18" s="666">
        <v>869</v>
      </c>
      <c r="F18" s="666">
        <v>900</v>
      </c>
      <c r="G18" s="666">
        <v>0</v>
      </c>
      <c r="H18" s="761">
        <v>784</v>
      </c>
      <c r="I18" s="761">
        <v>838</v>
      </c>
      <c r="J18" s="666">
        <v>817</v>
      </c>
      <c r="K18" s="666">
        <v>786</v>
      </c>
      <c r="L18" s="666">
        <v>767</v>
      </c>
    </row>
    <row r="19" spans="1:12" s="204" customFormat="1" ht="12.75" customHeight="1">
      <c r="A19" s="349" t="s">
        <v>260</v>
      </c>
      <c r="B19" s="350" t="s">
        <v>904</v>
      </c>
      <c r="C19" s="666">
        <v>2491</v>
      </c>
      <c r="D19" s="426">
        <v>1063</v>
      </c>
      <c r="E19" s="666">
        <v>1131</v>
      </c>
      <c r="F19" s="666">
        <v>1107</v>
      </c>
      <c r="G19" s="666">
        <v>0</v>
      </c>
      <c r="H19" s="761">
        <v>949</v>
      </c>
      <c r="I19" s="761">
        <v>1503</v>
      </c>
      <c r="J19" s="666">
        <v>1492</v>
      </c>
      <c r="K19" s="666">
        <v>1283</v>
      </c>
      <c r="L19" s="666">
        <v>1289</v>
      </c>
    </row>
    <row r="20" spans="1:12" s="204" customFormat="1" ht="12.75" customHeight="1">
      <c r="A20" s="349" t="s">
        <v>261</v>
      </c>
      <c r="B20" s="350" t="s">
        <v>905</v>
      </c>
      <c r="C20" s="666">
        <v>967</v>
      </c>
      <c r="D20" s="426">
        <v>57</v>
      </c>
      <c r="E20" s="666">
        <v>996</v>
      </c>
      <c r="F20" s="666">
        <v>465</v>
      </c>
      <c r="G20" s="666">
        <v>0</v>
      </c>
      <c r="H20" s="761">
        <v>392</v>
      </c>
      <c r="I20" s="761">
        <v>349</v>
      </c>
      <c r="J20" s="666">
        <v>412</v>
      </c>
      <c r="K20" s="666">
        <v>355</v>
      </c>
      <c r="L20" s="666">
        <v>299</v>
      </c>
    </row>
    <row r="21" spans="1:12" s="204" customFormat="1" ht="12.75" customHeight="1">
      <c r="A21" s="349" t="s">
        <v>262</v>
      </c>
      <c r="B21" s="350" t="s">
        <v>906</v>
      </c>
      <c r="C21" s="666">
        <v>1339</v>
      </c>
      <c r="D21" s="426">
        <v>257</v>
      </c>
      <c r="E21" s="666">
        <v>239</v>
      </c>
      <c r="F21" s="666">
        <v>266</v>
      </c>
      <c r="G21" s="666">
        <v>0</v>
      </c>
      <c r="H21" s="761">
        <v>205</v>
      </c>
      <c r="I21" s="761">
        <v>650</v>
      </c>
      <c r="J21" s="666">
        <v>613</v>
      </c>
      <c r="K21" s="666">
        <v>570</v>
      </c>
      <c r="L21" s="666">
        <v>664</v>
      </c>
    </row>
    <row r="22" spans="1:12" s="204" customFormat="1" ht="12.75" customHeight="1">
      <c r="A22" s="349" t="s">
        <v>263</v>
      </c>
      <c r="B22" s="350" t="s">
        <v>907</v>
      </c>
      <c r="C22" s="666">
        <v>1835</v>
      </c>
      <c r="D22" s="426">
        <v>954</v>
      </c>
      <c r="E22" s="666">
        <v>969</v>
      </c>
      <c r="F22" s="666">
        <v>976</v>
      </c>
      <c r="G22" s="666">
        <v>0</v>
      </c>
      <c r="H22" s="761">
        <v>1022</v>
      </c>
      <c r="I22" s="761">
        <v>1624</v>
      </c>
      <c r="J22" s="666">
        <v>1607</v>
      </c>
      <c r="K22" s="666">
        <v>1645</v>
      </c>
      <c r="L22" s="666">
        <v>1555</v>
      </c>
    </row>
    <row r="23" spans="1:12" s="204" customFormat="1" ht="12.75" customHeight="1">
      <c r="A23" s="349" t="s">
        <v>264</v>
      </c>
      <c r="B23" s="350" t="s">
        <v>908</v>
      </c>
      <c r="C23" s="666">
        <v>3008</v>
      </c>
      <c r="D23" s="426">
        <v>419</v>
      </c>
      <c r="E23" s="666">
        <v>492</v>
      </c>
      <c r="F23" s="666">
        <v>514</v>
      </c>
      <c r="G23" s="666">
        <v>0</v>
      </c>
      <c r="H23" s="761">
        <v>598</v>
      </c>
      <c r="I23" s="761">
        <v>2222</v>
      </c>
      <c r="J23" s="666">
        <v>1770</v>
      </c>
      <c r="K23" s="666">
        <v>1679</v>
      </c>
      <c r="L23" s="666">
        <v>2042</v>
      </c>
    </row>
    <row r="24" spans="1:12" s="204" customFormat="1" ht="12.75" customHeight="1">
      <c r="A24" s="349" t="s">
        <v>283</v>
      </c>
      <c r="B24" s="350" t="s">
        <v>909</v>
      </c>
      <c r="C24" s="666">
        <v>1787</v>
      </c>
      <c r="D24" s="426">
        <v>1034</v>
      </c>
      <c r="E24" s="666">
        <v>1393</v>
      </c>
      <c r="F24" s="666">
        <v>1391</v>
      </c>
      <c r="G24" s="666">
        <v>0</v>
      </c>
      <c r="H24" s="761">
        <v>1300</v>
      </c>
      <c r="I24" s="761">
        <v>1261</v>
      </c>
      <c r="J24" s="666">
        <v>1167</v>
      </c>
      <c r="K24" s="666">
        <v>1109</v>
      </c>
      <c r="L24" s="666">
        <v>886</v>
      </c>
    </row>
    <row r="25" spans="1:12" s="204" customFormat="1" ht="12.75" customHeight="1">
      <c r="A25" s="349" t="s">
        <v>284</v>
      </c>
      <c r="B25" s="350" t="s">
        <v>910</v>
      </c>
      <c r="C25" s="666">
        <v>843</v>
      </c>
      <c r="D25" s="426">
        <v>102</v>
      </c>
      <c r="E25" s="666">
        <v>132</v>
      </c>
      <c r="F25" s="666">
        <v>134</v>
      </c>
      <c r="G25" s="666">
        <v>0</v>
      </c>
      <c r="H25" s="761">
        <v>5</v>
      </c>
      <c r="I25" s="761">
        <v>195</v>
      </c>
      <c r="J25" s="666">
        <v>200</v>
      </c>
      <c r="K25" s="666">
        <v>138</v>
      </c>
      <c r="L25" s="666">
        <v>257</v>
      </c>
    </row>
    <row r="26" spans="1:12" s="204" customFormat="1" ht="12.75" customHeight="1">
      <c r="A26" s="349" t="s">
        <v>285</v>
      </c>
      <c r="B26" s="350" t="s">
        <v>911</v>
      </c>
      <c r="C26" s="666">
        <v>1965</v>
      </c>
      <c r="D26" s="426">
        <v>490</v>
      </c>
      <c r="E26" s="666">
        <v>847</v>
      </c>
      <c r="F26" s="666">
        <v>842</v>
      </c>
      <c r="G26" s="666">
        <v>0</v>
      </c>
      <c r="H26" s="761">
        <v>765</v>
      </c>
      <c r="I26" s="761">
        <v>815</v>
      </c>
      <c r="J26" s="666">
        <v>798</v>
      </c>
      <c r="K26" s="666">
        <v>707</v>
      </c>
      <c r="L26" s="666">
        <v>553</v>
      </c>
    </row>
    <row r="27" spans="1:12" s="204" customFormat="1" ht="12.75" customHeight="1">
      <c r="A27" s="349" t="s">
        <v>313</v>
      </c>
      <c r="B27" s="350" t="s">
        <v>912</v>
      </c>
      <c r="C27" s="666">
        <v>1527</v>
      </c>
      <c r="D27" s="426">
        <v>636</v>
      </c>
      <c r="E27" s="666">
        <v>726</v>
      </c>
      <c r="F27" s="666">
        <v>726</v>
      </c>
      <c r="G27" s="666">
        <v>0</v>
      </c>
      <c r="H27" s="761">
        <v>638</v>
      </c>
      <c r="I27" s="761">
        <v>681</v>
      </c>
      <c r="J27" s="666">
        <v>615</v>
      </c>
      <c r="K27" s="666">
        <v>563</v>
      </c>
      <c r="L27" s="666">
        <v>567</v>
      </c>
    </row>
    <row r="28" spans="1:12" s="204" customFormat="1" ht="12.75" customHeight="1">
      <c r="A28" s="349" t="s">
        <v>314</v>
      </c>
      <c r="B28" s="350" t="s">
        <v>913</v>
      </c>
      <c r="C28" s="666">
        <v>1613</v>
      </c>
      <c r="D28" s="426">
        <v>594</v>
      </c>
      <c r="E28" s="666">
        <v>676</v>
      </c>
      <c r="F28" s="666">
        <v>750</v>
      </c>
      <c r="G28" s="666">
        <v>0</v>
      </c>
      <c r="H28" s="761">
        <v>1441</v>
      </c>
      <c r="I28" s="761">
        <v>1274</v>
      </c>
      <c r="J28" s="666">
        <v>1207</v>
      </c>
      <c r="K28" s="666">
        <v>1428</v>
      </c>
      <c r="L28" s="666">
        <v>1461</v>
      </c>
    </row>
    <row r="29" spans="1:12" s="204" customFormat="1" ht="12.75" customHeight="1">
      <c r="A29" s="349" t="s">
        <v>315</v>
      </c>
      <c r="B29" s="350" t="s">
        <v>914</v>
      </c>
      <c r="C29" s="666">
        <v>2145</v>
      </c>
      <c r="D29" s="426">
        <v>1226</v>
      </c>
      <c r="E29" s="666">
        <v>1305</v>
      </c>
      <c r="F29" s="666">
        <v>1226</v>
      </c>
      <c r="G29" s="666">
        <v>0</v>
      </c>
      <c r="H29" s="761">
        <v>1424</v>
      </c>
      <c r="I29" s="761">
        <v>1626</v>
      </c>
      <c r="J29" s="666">
        <v>1442</v>
      </c>
      <c r="K29" s="666">
        <v>1452</v>
      </c>
      <c r="L29" s="666">
        <v>1524</v>
      </c>
    </row>
    <row r="30" spans="1:12" s="204" customFormat="1" ht="12.75" customHeight="1">
      <c r="A30" s="349" t="s">
        <v>316</v>
      </c>
      <c r="B30" s="350" t="s">
        <v>915</v>
      </c>
      <c r="C30" s="666">
        <v>704</v>
      </c>
      <c r="D30" s="426">
        <v>197</v>
      </c>
      <c r="E30" s="666">
        <v>208</v>
      </c>
      <c r="F30" s="666">
        <v>287</v>
      </c>
      <c r="G30" s="666">
        <v>0</v>
      </c>
      <c r="H30" s="761">
        <v>256</v>
      </c>
      <c r="I30" s="761">
        <v>505</v>
      </c>
      <c r="J30" s="666">
        <v>429</v>
      </c>
      <c r="K30" s="666">
        <v>390</v>
      </c>
      <c r="L30" s="666">
        <v>360</v>
      </c>
    </row>
    <row r="31" spans="1:12" s="204" customFormat="1" ht="12.75" customHeight="1">
      <c r="A31" s="349" t="s">
        <v>916</v>
      </c>
      <c r="B31" s="350" t="s">
        <v>917</v>
      </c>
      <c r="C31" s="666">
        <v>2545</v>
      </c>
      <c r="D31" s="426">
        <v>379</v>
      </c>
      <c r="E31" s="666">
        <v>350</v>
      </c>
      <c r="F31" s="666">
        <v>368</v>
      </c>
      <c r="G31" s="666">
        <v>0</v>
      </c>
      <c r="H31" s="761">
        <v>345</v>
      </c>
      <c r="I31" s="761">
        <v>1179</v>
      </c>
      <c r="J31" s="666">
        <v>1234</v>
      </c>
      <c r="K31" s="666">
        <v>1015</v>
      </c>
      <c r="L31" s="666">
        <v>899</v>
      </c>
    </row>
    <row r="32" spans="1:12" s="204" customFormat="1" ht="12.75" customHeight="1">
      <c r="A32" s="349" t="s">
        <v>918</v>
      </c>
      <c r="B32" s="350" t="s">
        <v>919</v>
      </c>
      <c r="C32" s="666">
        <v>2001</v>
      </c>
      <c r="D32" s="426">
        <v>190</v>
      </c>
      <c r="E32" s="666">
        <v>251</v>
      </c>
      <c r="F32" s="666">
        <v>218</v>
      </c>
      <c r="G32" s="666">
        <v>0</v>
      </c>
      <c r="H32" s="761">
        <v>101</v>
      </c>
      <c r="I32" s="761">
        <v>710</v>
      </c>
      <c r="J32" s="666">
        <v>1017</v>
      </c>
      <c r="K32" s="666">
        <v>719</v>
      </c>
      <c r="L32" s="666">
        <v>632</v>
      </c>
    </row>
    <row r="33" spans="1:12" ht="12.75" customHeight="1">
      <c r="A33" s="349" t="s">
        <v>920</v>
      </c>
      <c r="B33" s="350" t="s">
        <v>921</v>
      </c>
      <c r="C33" s="135">
        <v>2051</v>
      </c>
      <c r="D33" s="426">
        <v>244</v>
      </c>
      <c r="E33" s="666">
        <v>239</v>
      </c>
      <c r="F33" s="135">
        <v>232</v>
      </c>
      <c r="G33" s="135">
        <v>0</v>
      </c>
      <c r="H33" s="761">
        <v>243</v>
      </c>
      <c r="I33" s="761">
        <v>566</v>
      </c>
      <c r="J33" s="135">
        <v>679</v>
      </c>
      <c r="K33" s="135">
        <v>534</v>
      </c>
      <c r="L33" s="135">
        <v>498</v>
      </c>
    </row>
    <row r="34" spans="1:12" ht="12.75" customHeight="1">
      <c r="A34" s="349" t="s">
        <v>922</v>
      </c>
      <c r="B34" s="350" t="s">
        <v>923</v>
      </c>
      <c r="C34" s="135">
        <v>2073</v>
      </c>
      <c r="D34" s="426">
        <v>810</v>
      </c>
      <c r="E34" s="666">
        <v>875</v>
      </c>
      <c r="F34" s="135">
        <v>939</v>
      </c>
      <c r="G34" s="135">
        <v>0</v>
      </c>
      <c r="H34" s="761">
        <v>893</v>
      </c>
      <c r="I34" s="761">
        <v>776</v>
      </c>
      <c r="J34" s="135">
        <v>828</v>
      </c>
      <c r="K34" s="135">
        <v>647</v>
      </c>
      <c r="L34" s="135">
        <v>494</v>
      </c>
    </row>
    <row r="35" spans="1:12" ht="12.75" customHeight="1">
      <c r="A35" s="349" t="s">
        <v>924</v>
      </c>
      <c r="B35" s="350" t="s">
        <v>925</v>
      </c>
      <c r="C35" s="135">
        <v>2451</v>
      </c>
      <c r="D35" s="426">
        <v>230</v>
      </c>
      <c r="E35" s="666">
        <v>283</v>
      </c>
      <c r="F35" s="135">
        <v>271</v>
      </c>
      <c r="G35" s="135">
        <v>0</v>
      </c>
      <c r="H35" s="761">
        <v>767</v>
      </c>
      <c r="I35" s="761">
        <v>1688</v>
      </c>
      <c r="J35" s="135">
        <v>1429</v>
      </c>
      <c r="K35" s="135">
        <v>1248</v>
      </c>
      <c r="L35" s="135">
        <v>1002</v>
      </c>
    </row>
    <row r="36" spans="1:12" s="132" customFormat="1" ht="12.75" customHeight="1">
      <c r="A36" s="349" t="s">
        <v>926</v>
      </c>
      <c r="B36" s="350" t="s">
        <v>927</v>
      </c>
      <c r="C36" s="135">
        <v>1540</v>
      </c>
      <c r="D36" s="426">
        <v>1263</v>
      </c>
      <c r="E36" s="666">
        <v>1250</v>
      </c>
      <c r="F36" s="135">
        <v>1155</v>
      </c>
      <c r="G36" s="135">
        <v>0</v>
      </c>
      <c r="H36" s="761">
        <v>1225</v>
      </c>
      <c r="I36" s="761">
        <v>1347</v>
      </c>
      <c r="J36" s="135">
        <v>1506</v>
      </c>
      <c r="K36" s="135">
        <v>1507</v>
      </c>
      <c r="L36" s="135">
        <v>1552</v>
      </c>
    </row>
    <row r="37" spans="1:12" s="132" customFormat="1" ht="12.75" customHeight="1">
      <c r="A37" s="349" t="s">
        <v>928</v>
      </c>
      <c r="B37" s="350" t="s">
        <v>929</v>
      </c>
      <c r="C37" s="414">
        <v>3514</v>
      </c>
      <c r="D37" s="426">
        <v>1641</v>
      </c>
      <c r="E37" s="666">
        <v>1852</v>
      </c>
      <c r="F37" s="414">
        <v>1794</v>
      </c>
      <c r="G37" s="414">
        <v>0</v>
      </c>
      <c r="H37" s="761">
        <v>1553</v>
      </c>
      <c r="I37" s="761">
        <v>2627</v>
      </c>
      <c r="J37" s="135">
        <v>2451</v>
      </c>
      <c r="K37" s="135">
        <v>2075</v>
      </c>
      <c r="L37" s="135">
        <v>1890</v>
      </c>
    </row>
    <row r="38" spans="1:12" s="132" customFormat="1" ht="12.75" customHeight="1">
      <c r="A38" s="349" t="s">
        <v>930</v>
      </c>
      <c r="B38" s="350" t="s">
        <v>931</v>
      </c>
      <c r="C38" s="414">
        <v>1326</v>
      </c>
      <c r="D38" s="426">
        <v>696</v>
      </c>
      <c r="E38" s="666">
        <v>643</v>
      </c>
      <c r="F38" s="414">
        <v>645</v>
      </c>
      <c r="G38" s="414">
        <v>0</v>
      </c>
      <c r="H38" s="761">
        <v>805</v>
      </c>
      <c r="I38" s="761">
        <v>1032</v>
      </c>
      <c r="J38" s="135">
        <v>878</v>
      </c>
      <c r="K38" s="135">
        <v>848</v>
      </c>
      <c r="L38" s="135">
        <v>723</v>
      </c>
    </row>
    <row r="39" spans="1:12" ht="12.75" customHeight="1">
      <c r="A39" s="349" t="s">
        <v>932</v>
      </c>
      <c r="B39" s="350" t="s">
        <v>933</v>
      </c>
      <c r="C39" s="135">
        <v>2083</v>
      </c>
      <c r="D39" s="426">
        <v>532</v>
      </c>
      <c r="E39" s="666">
        <v>678</v>
      </c>
      <c r="F39" s="135">
        <v>813</v>
      </c>
      <c r="G39" s="135">
        <v>0</v>
      </c>
      <c r="H39" s="761">
        <v>607</v>
      </c>
      <c r="I39" s="761">
        <v>959</v>
      </c>
      <c r="J39" s="135">
        <v>837</v>
      </c>
      <c r="K39" s="135">
        <v>648</v>
      </c>
      <c r="L39" s="135">
        <v>490</v>
      </c>
    </row>
    <row r="40" spans="1:12" ht="12.75" customHeight="1">
      <c r="A40" s="349" t="s">
        <v>934</v>
      </c>
      <c r="B40" s="350" t="s">
        <v>935</v>
      </c>
      <c r="C40" s="135">
        <v>2563</v>
      </c>
      <c r="D40" s="426">
        <v>1353</v>
      </c>
      <c r="E40" s="666">
        <v>1498</v>
      </c>
      <c r="F40" s="135">
        <v>1477</v>
      </c>
      <c r="G40" s="135">
        <v>0</v>
      </c>
      <c r="H40" s="761">
        <v>1223</v>
      </c>
      <c r="I40" s="761">
        <v>1934</v>
      </c>
      <c r="J40" s="135">
        <v>1595</v>
      </c>
      <c r="K40" s="135">
        <v>1432</v>
      </c>
      <c r="L40" s="135">
        <v>1177</v>
      </c>
    </row>
    <row r="41" spans="1:12" ht="12.75" customHeight="1">
      <c r="A41" s="349" t="s">
        <v>936</v>
      </c>
      <c r="B41" s="350" t="s">
        <v>937</v>
      </c>
      <c r="C41" s="135">
        <v>1228</v>
      </c>
      <c r="D41" s="426">
        <v>331</v>
      </c>
      <c r="E41" s="666">
        <v>674</v>
      </c>
      <c r="F41" s="135">
        <v>675</v>
      </c>
      <c r="G41" s="135">
        <v>0</v>
      </c>
      <c r="H41" s="761">
        <v>511</v>
      </c>
      <c r="I41" s="761">
        <v>965</v>
      </c>
      <c r="J41" s="135">
        <v>711</v>
      </c>
      <c r="K41" s="135">
        <v>750</v>
      </c>
      <c r="L41" s="135">
        <v>600</v>
      </c>
    </row>
    <row r="42" spans="1:12" ht="12.75" customHeight="1">
      <c r="A42" s="349" t="s">
        <v>938</v>
      </c>
      <c r="B42" s="350" t="s">
        <v>939</v>
      </c>
      <c r="C42" s="135">
        <v>1436</v>
      </c>
      <c r="D42" s="426">
        <v>149</v>
      </c>
      <c r="E42" s="666">
        <v>487</v>
      </c>
      <c r="F42" s="135">
        <v>575</v>
      </c>
      <c r="G42" s="135">
        <v>0</v>
      </c>
      <c r="H42" s="761">
        <v>368</v>
      </c>
      <c r="I42" s="761">
        <v>462</v>
      </c>
      <c r="J42" s="135">
        <v>683</v>
      </c>
      <c r="K42" s="135">
        <v>568</v>
      </c>
      <c r="L42" s="135">
        <v>595</v>
      </c>
    </row>
    <row r="43" spans="1:12" ht="12.75" customHeight="1">
      <c r="A43" s="349" t="s">
        <v>940</v>
      </c>
      <c r="B43" s="356" t="s">
        <v>941</v>
      </c>
      <c r="C43" s="135">
        <v>0</v>
      </c>
      <c r="D43" s="135">
        <v>0</v>
      </c>
      <c r="E43" s="666">
        <v>0</v>
      </c>
      <c r="F43" s="427">
        <v>0</v>
      </c>
      <c r="G43" s="135">
        <v>0</v>
      </c>
      <c r="H43" s="761">
        <v>0</v>
      </c>
      <c r="I43" s="761">
        <v>0</v>
      </c>
      <c r="J43" s="135">
        <v>0</v>
      </c>
      <c r="K43" s="135">
        <v>0</v>
      </c>
      <c r="L43" s="135">
        <v>0</v>
      </c>
    </row>
    <row r="44" spans="1:12" ht="12.75" customHeight="1">
      <c r="A44" s="349" t="s">
        <v>942</v>
      </c>
      <c r="B44" s="356" t="s">
        <v>943</v>
      </c>
      <c r="C44" s="135">
        <v>0</v>
      </c>
      <c r="D44" s="135">
        <v>0</v>
      </c>
      <c r="E44" s="666">
        <v>0</v>
      </c>
      <c r="F44" s="135">
        <v>0</v>
      </c>
      <c r="G44" s="135">
        <v>0</v>
      </c>
      <c r="H44" s="761">
        <v>0</v>
      </c>
      <c r="I44" s="761">
        <v>0</v>
      </c>
      <c r="J44" s="135">
        <v>0</v>
      </c>
      <c r="K44" s="135">
        <v>0</v>
      </c>
      <c r="L44" s="135">
        <v>0</v>
      </c>
    </row>
    <row r="45" spans="1:12" ht="12.75" customHeight="1">
      <c r="A45" s="349" t="s">
        <v>944</v>
      </c>
      <c r="B45" s="356" t="s">
        <v>945</v>
      </c>
      <c r="C45" s="135">
        <v>0</v>
      </c>
      <c r="D45" s="135">
        <v>0</v>
      </c>
      <c r="E45" s="666">
        <v>0</v>
      </c>
      <c r="F45" s="135">
        <v>0</v>
      </c>
      <c r="G45" s="135">
        <v>0</v>
      </c>
      <c r="H45" s="761">
        <v>0</v>
      </c>
      <c r="I45" s="761">
        <v>0</v>
      </c>
      <c r="J45" s="135">
        <v>0</v>
      </c>
      <c r="K45" s="135">
        <v>0</v>
      </c>
      <c r="L45" s="135">
        <v>0</v>
      </c>
    </row>
    <row r="46" spans="1:12" ht="12.75" customHeight="1">
      <c r="A46" s="349" t="s">
        <v>946</v>
      </c>
      <c r="B46" s="356" t="s">
        <v>947</v>
      </c>
      <c r="C46" s="135">
        <v>0</v>
      </c>
      <c r="D46" s="135">
        <v>0</v>
      </c>
      <c r="E46" s="666">
        <v>0</v>
      </c>
      <c r="F46" s="135">
        <v>0</v>
      </c>
      <c r="G46" s="135">
        <v>0</v>
      </c>
      <c r="H46" s="761">
        <v>0</v>
      </c>
      <c r="I46" s="761">
        <v>0</v>
      </c>
      <c r="J46" s="135">
        <v>0</v>
      </c>
      <c r="K46" s="135">
        <v>0</v>
      </c>
      <c r="L46" s="135">
        <v>0</v>
      </c>
    </row>
    <row r="47" spans="1:12" ht="12.75" customHeight="1">
      <c r="A47" s="349" t="s">
        <v>948</v>
      </c>
      <c r="B47" s="356" t="s">
        <v>949</v>
      </c>
      <c r="C47" s="135">
        <v>0</v>
      </c>
      <c r="D47" s="135">
        <v>0</v>
      </c>
      <c r="E47" s="666">
        <v>0</v>
      </c>
      <c r="F47" s="135">
        <v>0</v>
      </c>
      <c r="G47" s="135">
        <v>0</v>
      </c>
      <c r="H47" s="761">
        <v>0</v>
      </c>
      <c r="I47" s="761">
        <v>0</v>
      </c>
      <c r="J47" s="135">
        <v>0</v>
      </c>
      <c r="K47" s="135">
        <v>0</v>
      </c>
      <c r="L47" s="135">
        <v>0</v>
      </c>
    </row>
    <row r="48" spans="1:12" ht="12.75" customHeight="1">
      <c r="A48" s="349" t="s">
        <v>950</v>
      </c>
      <c r="B48" s="356" t="s">
        <v>951</v>
      </c>
      <c r="C48" s="135">
        <v>0</v>
      </c>
      <c r="D48" s="135">
        <v>0</v>
      </c>
      <c r="E48" s="666">
        <v>0</v>
      </c>
      <c r="F48" s="135">
        <v>0</v>
      </c>
      <c r="G48" s="135">
        <v>0</v>
      </c>
      <c r="H48" s="761">
        <v>0</v>
      </c>
      <c r="I48" s="761">
        <v>0</v>
      </c>
      <c r="J48" s="135">
        <v>0</v>
      </c>
      <c r="K48" s="135">
        <v>0</v>
      </c>
      <c r="L48" s="135">
        <v>0</v>
      </c>
    </row>
    <row r="49" spans="1:16" ht="13.5" thickBot="1">
      <c r="A49" s="134" t="s">
        <v>18</v>
      </c>
      <c r="B49" s="134"/>
      <c r="C49" s="152">
        <f>SUM(C16:C48)</f>
        <v>50438</v>
      </c>
      <c r="D49" s="152">
        <f t="shared" ref="D49:K49" si="0">SUM(D16:D48)</f>
        <v>16069</v>
      </c>
      <c r="E49" s="152">
        <f t="shared" si="0"/>
        <v>19407</v>
      </c>
      <c r="F49" s="152">
        <f t="shared" si="0"/>
        <v>19051</v>
      </c>
      <c r="G49" s="152">
        <f t="shared" si="0"/>
        <v>0</v>
      </c>
      <c r="H49" s="152">
        <f t="shared" si="0"/>
        <v>19026</v>
      </c>
      <c r="I49" s="152">
        <f t="shared" si="0"/>
        <v>30426</v>
      </c>
      <c r="J49" s="152">
        <f t="shared" si="0"/>
        <v>28923</v>
      </c>
      <c r="K49" s="152">
        <f t="shared" si="0"/>
        <v>26030</v>
      </c>
      <c r="L49" s="152">
        <f>SUM(L16:L48)</f>
        <v>24411</v>
      </c>
    </row>
    <row r="50" spans="1:16" ht="13.5" thickBot="1">
      <c r="C50" s="197">
        <v>53427</v>
      </c>
      <c r="D50" s="816">
        <v>23084</v>
      </c>
      <c r="E50" s="816">
        <v>27555</v>
      </c>
      <c r="F50" s="816">
        <v>26790</v>
      </c>
      <c r="G50" s="816">
        <v>3910</v>
      </c>
      <c r="H50" s="816">
        <v>26415</v>
      </c>
      <c r="I50" s="816">
        <v>39472</v>
      </c>
      <c r="J50" s="816">
        <v>38681</v>
      </c>
      <c r="K50" s="816">
        <v>36829</v>
      </c>
      <c r="L50" s="816">
        <v>36535</v>
      </c>
      <c r="M50" s="816">
        <v>25954</v>
      </c>
      <c r="N50" s="816">
        <v>43568</v>
      </c>
      <c r="P50" s="197">
        <f>AVERAGE(D50:L50)</f>
        <v>28807.888888888891</v>
      </c>
    </row>
    <row r="51" spans="1:16">
      <c r="P51" s="815">
        <f>P50/C50</f>
        <v>0.53920094500699811</v>
      </c>
    </row>
    <row r="52" spans="1:16" ht="12.75" customHeight="1">
      <c r="A52" s="286"/>
      <c r="B52" s="286"/>
      <c r="C52"/>
      <c r="D52"/>
      <c r="E52"/>
      <c r="F52"/>
      <c r="G52"/>
      <c r="H52"/>
      <c r="I52"/>
      <c r="J52" s="1021" t="s">
        <v>13</v>
      </c>
      <c r="K52" s="1021"/>
      <c r="L52"/>
      <c r="M52"/>
    </row>
    <row r="53" spans="1:16" ht="12.75" customHeight="1">
      <c r="A53" s="286" t="s">
        <v>12</v>
      </c>
      <c r="B53"/>
      <c r="C53" s="760"/>
      <c r="D53" s="826" t="s">
        <v>13</v>
      </c>
      <c r="E53" s="826"/>
      <c r="F53" s="14"/>
      <c r="G53"/>
      <c r="H53"/>
      <c r="I53"/>
      <c r="J53" s="485" t="s">
        <v>14</v>
      </c>
      <c r="K53"/>
      <c r="L53"/>
      <c r="M53"/>
    </row>
    <row r="54" spans="1:16" ht="12.75" customHeight="1">
      <c r="A54" s="286"/>
      <c r="B54" s="286"/>
      <c r="C54" s="827" t="s">
        <v>898</v>
      </c>
      <c r="D54" s="827"/>
      <c r="E54" s="827"/>
      <c r="F54" s="827"/>
      <c r="G54"/>
      <c r="H54"/>
      <c r="I54"/>
      <c r="J54" s="485" t="s">
        <v>953</v>
      </c>
      <c r="K54"/>
      <c r="L54"/>
      <c r="M54"/>
    </row>
    <row r="55" spans="1:16">
      <c r="A55"/>
      <c r="B55"/>
      <c r="C55"/>
      <c r="D55"/>
      <c r="E55"/>
      <c r="F55"/>
      <c r="G55"/>
      <c r="H55"/>
      <c r="I55"/>
      <c r="J55" s="287" t="s">
        <v>84</v>
      </c>
      <c r="K55"/>
      <c r="L55"/>
      <c r="M55"/>
    </row>
  </sheetData>
  <mergeCells count="15">
    <mergeCell ref="J52:K52"/>
    <mergeCell ref="D53:E53"/>
    <mergeCell ref="C54:F54"/>
    <mergeCell ref="K1:L1"/>
    <mergeCell ref="G1:H1"/>
    <mergeCell ref="A3:L3"/>
    <mergeCell ref="A4:L4"/>
    <mergeCell ref="A13:A14"/>
    <mergeCell ref="B13:B14"/>
    <mergeCell ref="C13:C14"/>
    <mergeCell ref="C2:I2"/>
    <mergeCell ref="D13:L13"/>
    <mergeCell ref="J12:L12"/>
    <mergeCell ref="A9:E9"/>
    <mergeCell ref="A10:E10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P50"/>
  <sheetViews>
    <sheetView topLeftCell="A4" zoomScale="80" zoomScaleNormal="80" zoomScaleSheetLayoutView="80" workbookViewId="0">
      <selection activeCell="P41" sqref="P41"/>
    </sheetView>
  </sheetViews>
  <sheetFormatPr defaultRowHeight="12.5"/>
  <cols>
    <col min="2" max="2" width="13.453125" bestFit="1" customWidth="1"/>
    <col min="4" max="4" width="8.453125" customWidth="1"/>
    <col min="5" max="5" width="12.81640625" customWidth="1"/>
    <col min="6" max="6" width="16" customWidth="1"/>
    <col min="7" max="7" width="15.453125" customWidth="1"/>
    <col min="8" max="8" width="17" customWidth="1"/>
    <col min="9" max="9" width="18" customWidth="1"/>
    <col min="10" max="10" width="11.1796875" customWidth="1"/>
    <col min="11" max="11" width="12.54296875" customWidth="1"/>
    <col min="12" max="12" width="11.453125" customWidth="1"/>
    <col min="13" max="13" width="15.453125" customWidth="1"/>
  </cols>
  <sheetData>
    <row r="1" spans="1:16" ht="15.5">
      <c r="C1" s="944" t="s">
        <v>0</v>
      </c>
      <c r="D1" s="944"/>
      <c r="E1" s="944"/>
      <c r="F1" s="944"/>
      <c r="G1" s="944"/>
      <c r="H1" s="944"/>
      <c r="I1" s="944"/>
      <c r="J1" s="220"/>
      <c r="K1" s="220"/>
      <c r="L1" s="1108" t="s">
        <v>526</v>
      </c>
      <c r="M1" s="1108"/>
      <c r="N1" s="220"/>
      <c r="O1" s="220"/>
      <c r="P1" s="220"/>
    </row>
    <row r="2" spans="1:16" ht="20.5">
      <c r="B2" s="945" t="s">
        <v>743</v>
      </c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221"/>
      <c r="N2" s="221"/>
      <c r="O2" s="221"/>
      <c r="P2" s="221"/>
    </row>
    <row r="3" spans="1:16" ht="20.5"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221"/>
      <c r="O3" s="221"/>
      <c r="P3" s="221"/>
    </row>
    <row r="4" spans="1:16" ht="20.25" customHeight="1">
      <c r="A4" s="1120" t="s">
        <v>525</v>
      </c>
      <c r="B4" s="1120"/>
      <c r="C4" s="1120"/>
      <c r="D4" s="1120"/>
      <c r="E4" s="1120"/>
      <c r="F4" s="1120"/>
      <c r="G4" s="1120"/>
      <c r="H4" s="1120"/>
      <c r="I4" s="1120"/>
      <c r="J4" s="1120"/>
      <c r="K4" s="1120"/>
      <c r="L4" s="1120"/>
      <c r="M4" s="1120"/>
    </row>
    <row r="5" spans="1:16" ht="20.25" customHeight="1">
      <c r="A5" s="1121" t="s">
        <v>899</v>
      </c>
      <c r="B5" s="1121"/>
      <c r="C5" s="1121"/>
      <c r="D5" s="1121"/>
      <c r="E5" s="1121"/>
      <c r="F5" s="1121"/>
      <c r="G5" s="1121"/>
      <c r="H5" s="947" t="s">
        <v>832</v>
      </c>
      <c r="I5" s="947"/>
      <c r="J5" s="947"/>
      <c r="K5" s="947"/>
      <c r="L5" s="947"/>
      <c r="M5" s="947"/>
      <c r="N5" s="95"/>
    </row>
    <row r="6" spans="1:16" ht="15" customHeight="1">
      <c r="A6" s="1040" t="s">
        <v>74</v>
      </c>
      <c r="B6" s="1040" t="s">
        <v>287</v>
      </c>
      <c r="C6" s="1122" t="s">
        <v>416</v>
      </c>
      <c r="D6" s="1123"/>
      <c r="E6" s="1123"/>
      <c r="F6" s="1123"/>
      <c r="G6" s="1124"/>
      <c r="H6" s="1039" t="s">
        <v>413</v>
      </c>
      <c r="I6" s="1039"/>
      <c r="J6" s="1039"/>
      <c r="K6" s="1039"/>
      <c r="L6" s="1039"/>
      <c r="M6" s="1040" t="s">
        <v>288</v>
      </c>
    </row>
    <row r="7" spans="1:16">
      <c r="A7" s="1041"/>
      <c r="B7" s="1041"/>
      <c r="C7" s="1125"/>
      <c r="D7" s="1126"/>
      <c r="E7" s="1126"/>
      <c r="F7" s="1126"/>
      <c r="G7" s="1127"/>
      <c r="H7" s="1039"/>
      <c r="I7" s="1039"/>
      <c r="J7" s="1039"/>
      <c r="K7" s="1039"/>
      <c r="L7" s="1039"/>
      <c r="M7" s="1041"/>
    </row>
    <row r="8" spans="1:16" ht="5.25" customHeight="1">
      <c r="A8" s="1041"/>
      <c r="B8" s="1041"/>
      <c r="C8" s="1125"/>
      <c r="D8" s="1126"/>
      <c r="E8" s="1126"/>
      <c r="F8" s="1126"/>
      <c r="G8" s="1127"/>
      <c r="H8" s="1039"/>
      <c r="I8" s="1039"/>
      <c r="J8" s="1039"/>
      <c r="K8" s="1039"/>
      <c r="L8" s="1039"/>
      <c r="M8" s="1041"/>
    </row>
    <row r="9" spans="1:16" ht="42">
      <c r="A9" s="1042"/>
      <c r="B9" s="1042"/>
      <c r="C9" s="224" t="s">
        <v>289</v>
      </c>
      <c r="D9" s="224" t="s">
        <v>290</v>
      </c>
      <c r="E9" s="224" t="s">
        <v>291</v>
      </c>
      <c r="F9" s="224" t="s">
        <v>292</v>
      </c>
      <c r="G9" s="247" t="s">
        <v>293</v>
      </c>
      <c r="H9" s="246" t="s">
        <v>412</v>
      </c>
      <c r="I9" s="246" t="s">
        <v>417</v>
      </c>
      <c r="J9" s="246" t="s">
        <v>414</v>
      </c>
      <c r="K9" s="246" t="s">
        <v>415</v>
      </c>
      <c r="L9" s="246" t="s">
        <v>47</v>
      </c>
      <c r="M9" s="1042"/>
    </row>
    <row r="10" spans="1:16" ht="14.5">
      <c r="A10" s="225">
        <v>1</v>
      </c>
      <c r="B10" s="225">
        <v>2</v>
      </c>
      <c r="C10" s="225">
        <v>3</v>
      </c>
      <c r="D10" s="225">
        <v>4</v>
      </c>
      <c r="E10" s="225">
        <v>5</v>
      </c>
      <c r="F10" s="225">
        <v>6</v>
      </c>
      <c r="G10" s="225">
        <v>7</v>
      </c>
      <c r="H10" s="225">
        <v>8</v>
      </c>
      <c r="I10" s="225">
        <v>9</v>
      </c>
      <c r="J10" s="225">
        <v>10</v>
      </c>
      <c r="K10" s="225">
        <v>11</v>
      </c>
      <c r="L10" s="225">
        <v>12</v>
      </c>
      <c r="M10" s="225">
        <v>13</v>
      </c>
    </row>
    <row r="11" spans="1:16" ht="14.5">
      <c r="A11" s="349" t="s">
        <v>257</v>
      </c>
      <c r="B11" s="350" t="s">
        <v>901</v>
      </c>
      <c r="C11" s="275" t="s">
        <v>7</v>
      </c>
      <c r="D11" s="275" t="s">
        <v>7</v>
      </c>
      <c r="E11" s="275" t="s">
        <v>7</v>
      </c>
      <c r="F11" s="275" t="s">
        <v>7</v>
      </c>
      <c r="G11" s="275" t="s">
        <v>7</v>
      </c>
      <c r="H11" s="275" t="s">
        <v>7</v>
      </c>
      <c r="I11" s="275" t="s">
        <v>7</v>
      </c>
      <c r="J11" s="275" t="s">
        <v>7</v>
      </c>
      <c r="K11" s="275" t="s">
        <v>7</v>
      </c>
      <c r="L11" s="275" t="s">
        <v>7</v>
      </c>
      <c r="M11" s="275" t="s">
        <v>7</v>
      </c>
    </row>
    <row r="12" spans="1:16" ht="14.5">
      <c r="A12" s="349" t="s">
        <v>258</v>
      </c>
      <c r="B12" s="350" t="s">
        <v>902</v>
      </c>
      <c r="C12" s="275" t="s">
        <v>7</v>
      </c>
      <c r="D12" s="275" t="s">
        <v>7</v>
      </c>
      <c r="E12" s="275" t="s">
        <v>7</v>
      </c>
      <c r="F12" s="275" t="s">
        <v>7</v>
      </c>
      <c r="G12" s="275" t="s">
        <v>7</v>
      </c>
      <c r="H12" s="275" t="s">
        <v>7</v>
      </c>
      <c r="I12" s="275" t="s">
        <v>7</v>
      </c>
      <c r="J12" s="275" t="s">
        <v>7</v>
      </c>
      <c r="K12" s="275" t="s">
        <v>7</v>
      </c>
      <c r="L12" s="275" t="s">
        <v>7</v>
      </c>
      <c r="M12" s="275" t="s">
        <v>7</v>
      </c>
    </row>
    <row r="13" spans="1:16" ht="14.5">
      <c r="A13" s="349" t="s">
        <v>259</v>
      </c>
      <c r="B13" s="350" t="s">
        <v>903</v>
      </c>
      <c r="C13" s="275" t="s">
        <v>7</v>
      </c>
      <c r="D13" s="275" t="s">
        <v>7</v>
      </c>
      <c r="E13" s="275" t="s">
        <v>7</v>
      </c>
      <c r="F13" s="275" t="s">
        <v>7</v>
      </c>
      <c r="G13" s="275" t="s">
        <v>7</v>
      </c>
      <c r="H13" s="275" t="s">
        <v>7</v>
      </c>
      <c r="I13" s="275" t="s">
        <v>7</v>
      </c>
      <c r="J13" s="275" t="s">
        <v>7</v>
      </c>
      <c r="K13" s="275" t="s">
        <v>7</v>
      </c>
      <c r="L13" s="275" t="s">
        <v>7</v>
      </c>
      <c r="M13" s="275" t="s">
        <v>7</v>
      </c>
    </row>
    <row r="14" spans="1:16" ht="14.5">
      <c r="A14" s="349" t="s">
        <v>260</v>
      </c>
      <c r="B14" s="350" t="s">
        <v>904</v>
      </c>
      <c r="C14" s="275" t="s">
        <v>7</v>
      </c>
      <c r="D14" s="275" t="s">
        <v>7</v>
      </c>
      <c r="E14" s="275" t="s">
        <v>7</v>
      </c>
      <c r="F14" s="275" t="s">
        <v>7</v>
      </c>
      <c r="G14" s="275" t="s">
        <v>7</v>
      </c>
      <c r="H14" s="275" t="s">
        <v>7</v>
      </c>
      <c r="I14" s="275" t="s">
        <v>7</v>
      </c>
      <c r="J14" s="275" t="s">
        <v>7</v>
      </c>
      <c r="K14" s="275" t="s">
        <v>7</v>
      </c>
      <c r="L14" s="275" t="s">
        <v>7</v>
      </c>
      <c r="M14" s="275" t="s">
        <v>7</v>
      </c>
    </row>
    <row r="15" spans="1:16" ht="14.5">
      <c r="A15" s="349" t="s">
        <v>261</v>
      </c>
      <c r="B15" s="350" t="s">
        <v>905</v>
      </c>
      <c r="C15" s="275" t="s">
        <v>7</v>
      </c>
      <c r="D15" s="275" t="s">
        <v>7</v>
      </c>
      <c r="E15" s="275" t="s">
        <v>7</v>
      </c>
      <c r="F15" s="275" t="s">
        <v>7</v>
      </c>
      <c r="G15" s="275" t="s">
        <v>7</v>
      </c>
      <c r="H15" s="275" t="s">
        <v>7</v>
      </c>
      <c r="I15" s="275" t="s">
        <v>7</v>
      </c>
      <c r="J15" s="275" t="s">
        <v>7</v>
      </c>
      <c r="K15" s="275" t="s">
        <v>7</v>
      </c>
      <c r="L15" s="275" t="s">
        <v>7</v>
      </c>
      <c r="M15" s="275" t="s">
        <v>7</v>
      </c>
    </row>
    <row r="16" spans="1:16" ht="14.5">
      <c r="A16" s="349" t="s">
        <v>262</v>
      </c>
      <c r="B16" s="350" t="s">
        <v>906</v>
      </c>
      <c r="C16" s="275" t="s">
        <v>7</v>
      </c>
      <c r="D16" s="275" t="s">
        <v>7</v>
      </c>
      <c r="E16" s="275" t="s">
        <v>7</v>
      </c>
      <c r="F16" s="275" t="s">
        <v>7</v>
      </c>
      <c r="G16" s="275" t="s">
        <v>7</v>
      </c>
      <c r="H16" s="275" t="s">
        <v>7</v>
      </c>
      <c r="I16" s="275" t="s">
        <v>7</v>
      </c>
      <c r="J16" s="275" t="s">
        <v>7</v>
      </c>
      <c r="K16" s="275" t="s">
        <v>7</v>
      </c>
      <c r="L16" s="275" t="s">
        <v>7</v>
      </c>
      <c r="M16" s="275" t="s">
        <v>7</v>
      </c>
    </row>
    <row r="17" spans="1:13" ht="14.5">
      <c r="A17" s="349" t="s">
        <v>263</v>
      </c>
      <c r="B17" s="350" t="s">
        <v>907</v>
      </c>
      <c r="C17" s="275" t="s">
        <v>7</v>
      </c>
      <c r="D17" s="275" t="s">
        <v>7</v>
      </c>
      <c r="E17" s="275" t="s">
        <v>7</v>
      </c>
      <c r="F17" s="275" t="s">
        <v>7</v>
      </c>
      <c r="G17" s="275" t="s">
        <v>7</v>
      </c>
      <c r="H17" s="275" t="s">
        <v>7</v>
      </c>
      <c r="I17" s="275" t="s">
        <v>7</v>
      </c>
      <c r="J17" s="275" t="s">
        <v>7</v>
      </c>
      <c r="K17" s="275" t="s">
        <v>7</v>
      </c>
      <c r="L17" s="275" t="s">
        <v>7</v>
      </c>
      <c r="M17" s="275" t="s">
        <v>7</v>
      </c>
    </row>
    <row r="18" spans="1:13" ht="14.5">
      <c r="A18" s="349" t="s">
        <v>264</v>
      </c>
      <c r="B18" s="350" t="s">
        <v>908</v>
      </c>
      <c r="C18" s="275" t="s">
        <v>7</v>
      </c>
      <c r="D18" s="275" t="s">
        <v>7</v>
      </c>
      <c r="E18" s="275" t="s">
        <v>7</v>
      </c>
      <c r="F18" s="275" t="s">
        <v>7</v>
      </c>
      <c r="G18" s="275" t="s">
        <v>7</v>
      </c>
      <c r="H18" s="275" t="s">
        <v>7</v>
      </c>
      <c r="I18" s="275" t="s">
        <v>7</v>
      </c>
      <c r="J18" s="275" t="s">
        <v>7</v>
      </c>
      <c r="K18" s="275" t="s">
        <v>7</v>
      </c>
      <c r="L18" s="275" t="s">
        <v>7</v>
      </c>
      <c r="M18" s="275" t="s">
        <v>7</v>
      </c>
    </row>
    <row r="19" spans="1:13" ht="14.5">
      <c r="A19" s="349" t="s">
        <v>283</v>
      </c>
      <c r="B19" s="350" t="s">
        <v>909</v>
      </c>
      <c r="C19" s="275" t="s">
        <v>7</v>
      </c>
      <c r="D19" s="275" t="s">
        <v>7</v>
      </c>
      <c r="E19" s="275" t="s">
        <v>7</v>
      </c>
      <c r="F19" s="275" t="s">
        <v>7</v>
      </c>
      <c r="G19" s="275" t="s">
        <v>7</v>
      </c>
      <c r="H19" s="275" t="s">
        <v>7</v>
      </c>
      <c r="I19" s="275" t="s">
        <v>7</v>
      </c>
      <c r="J19" s="275" t="s">
        <v>7</v>
      </c>
      <c r="K19" s="275" t="s">
        <v>7</v>
      </c>
      <c r="L19" s="275" t="s">
        <v>7</v>
      </c>
      <c r="M19" s="275" t="s">
        <v>7</v>
      </c>
    </row>
    <row r="20" spans="1:13" ht="14.5">
      <c r="A20" s="349" t="s">
        <v>284</v>
      </c>
      <c r="B20" s="350" t="s">
        <v>910</v>
      </c>
      <c r="C20" s="275" t="s">
        <v>7</v>
      </c>
      <c r="D20" s="275" t="s">
        <v>7</v>
      </c>
      <c r="E20" s="275" t="s">
        <v>7</v>
      </c>
      <c r="F20" s="275" t="s">
        <v>7</v>
      </c>
      <c r="G20" s="275" t="s">
        <v>7</v>
      </c>
      <c r="H20" s="275" t="s">
        <v>7</v>
      </c>
      <c r="I20" s="275" t="s">
        <v>7</v>
      </c>
      <c r="J20" s="275" t="s">
        <v>7</v>
      </c>
      <c r="K20" s="275" t="s">
        <v>7</v>
      </c>
      <c r="L20" s="275" t="s">
        <v>7</v>
      </c>
      <c r="M20" s="275" t="s">
        <v>7</v>
      </c>
    </row>
    <row r="21" spans="1:13" ht="14.5">
      <c r="A21" s="349" t="s">
        <v>285</v>
      </c>
      <c r="B21" s="350" t="s">
        <v>911</v>
      </c>
      <c r="C21" s="275" t="s">
        <v>7</v>
      </c>
      <c r="D21" s="275" t="s">
        <v>7</v>
      </c>
      <c r="E21" s="275" t="s">
        <v>7</v>
      </c>
      <c r="F21" s="275" t="s">
        <v>7</v>
      </c>
      <c r="G21" s="275" t="s">
        <v>7</v>
      </c>
      <c r="H21" s="275" t="s">
        <v>7</v>
      </c>
      <c r="I21" s="275" t="s">
        <v>7</v>
      </c>
      <c r="J21" s="275" t="s">
        <v>7</v>
      </c>
      <c r="K21" s="275" t="s">
        <v>7</v>
      </c>
      <c r="L21" s="275" t="s">
        <v>7</v>
      </c>
      <c r="M21" s="275" t="s">
        <v>7</v>
      </c>
    </row>
    <row r="22" spans="1:13" ht="14.5">
      <c r="A22" s="349" t="s">
        <v>313</v>
      </c>
      <c r="B22" s="350" t="s">
        <v>912</v>
      </c>
      <c r="C22" s="275" t="s">
        <v>7</v>
      </c>
      <c r="D22" s="275" t="s">
        <v>7</v>
      </c>
      <c r="E22" s="275" t="s">
        <v>7</v>
      </c>
      <c r="F22" s="275" t="s">
        <v>7</v>
      </c>
      <c r="G22" s="275" t="s">
        <v>7</v>
      </c>
      <c r="H22" s="275" t="s">
        <v>7</v>
      </c>
      <c r="I22" s="275" t="s">
        <v>7</v>
      </c>
      <c r="J22" s="275" t="s">
        <v>7</v>
      </c>
      <c r="K22" s="275" t="s">
        <v>7</v>
      </c>
      <c r="L22" s="275" t="s">
        <v>7</v>
      </c>
      <c r="M22" s="275" t="s">
        <v>7</v>
      </c>
    </row>
    <row r="23" spans="1:13" ht="14.5">
      <c r="A23" s="349" t="s">
        <v>314</v>
      </c>
      <c r="B23" s="350" t="s">
        <v>913</v>
      </c>
      <c r="C23" s="275" t="s">
        <v>7</v>
      </c>
      <c r="D23" s="275" t="s">
        <v>7</v>
      </c>
      <c r="E23" s="275" t="s">
        <v>7</v>
      </c>
      <c r="F23" s="275" t="s">
        <v>7</v>
      </c>
      <c r="G23" s="275" t="s">
        <v>7</v>
      </c>
      <c r="H23" s="275" t="s">
        <v>7</v>
      </c>
      <c r="I23" s="275" t="s">
        <v>7</v>
      </c>
      <c r="J23" s="275" t="s">
        <v>7</v>
      </c>
      <c r="K23" s="275" t="s">
        <v>7</v>
      </c>
      <c r="L23" s="275" t="s">
        <v>7</v>
      </c>
      <c r="M23" s="275" t="s">
        <v>7</v>
      </c>
    </row>
    <row r="24" spans="1:13" ht="14.5">
      <c r="A24" s="349" t="s">
        <v>315</v>
      </c>
      <c r="B24" s="350" t="s">
        <v>914</v>
      </c>
      <c r="C24" s="275" t="s">
        <v>7</v>
      </c>
      <c r="D24" s="275" t="s">
        <v>7</v>
      </c>
      <c r="E24" s="275" t="s">
        <v>7</v>
      </c>
      <c r="F24" s="275" t="s">
        <v>7</v>
      </c>
      <c r="G24" s="275" t="s">
        <v>7</v>
      </c>
      <c r="H24" s="275" t="s">
        <v>7</v>
      </c>
      <c r="I24" s="275" t="s">
        <v>7</v>
      </c>
      <c r="J24" s="275" t="s">
        <v>7</v>
      </c>
      <c r="K24" s="275" t="s">
        <v>7</v>
      </c>
      <c r="L24" s="275" t="s">
        <v>7</v>
      </c>
      <c r="M24" s="275" t="s">
        <v>7</v>
      </c>
    </row>
    <row r="25" spans="1:13" ht="14.5">
      <c r="A25" s="349" t="s">
        <v>316</v>
      </c>
      <c r="B25" s="350" t="s">
        <v>915</v>
      </c>
      <c r="C25" s="275" t="s">
        <v>7</v>
      </c>
      <c r="D25" s="275" t="s">
        <v>7</v>
      </c>
      <c r="E25" s="275" t="s">
        <v>7</v>
      </c>
      <c r="F25" s="275" t="s">
        <v>7</v>
      </c>
      <c r="G25" s="275" t="s">
        <v>7</v>
      </c>
      <c r="H25" s="275" t="s">
        <v>7</v>
      </c>
      <c r="I25" s="275" t="s">
        <v>7</v>
      </c>
      <c r="J25" s="275" t="s">
        <v>7</v>
      </c>
      <c r="K25" s="275" t="s">
        <v>7</v>
      </c>
      <c r="L25" s="275" t="s">
        <v>7</v>
      </c>
      <c r="M25" s="275" t="s">
        <v>7</v>
      </c>
    </row>
    <row r="26" spans="1:13" ht="14.5">
      <c r="A26" s="349" t="s">
        <v>916</v>
      </c>
      <c r="B26" s="350" t="s">
        <v>917</v>
      </c>
      <c r="C26" s="275" t="s">
        <v>7</v>
      </c>
      <c r="D26" s="275" t="s">
        <v>7</v>
      </c>
      <c r="E26" s="275" t="s">
        <v>7</v>
      </c>
      <c r="F26" s="275" t="s">
        <v>7</v>
      </c>
      <c r="G26" s="275" t="s">
        <v>7</v>
      </c>
      <c r="H26" s="275" t="s">
        <v>7</v>
      </c>
      <c r="I26" s="275" t="s">
        <v>7</v>
      </c>
      <c r="J26" s="275" t="s">
        <v>7</v>
      </c>
      <c r="K26" s="275" t="s">
        <v>7</v>
      </c>
      <c r="L26" s="275" t="s">
        <v>7</v>
      </c>
      <c r="M26" s="275" t="s">
        <v>7</v>
      </c>
    </row>
    <row r="27" spans="1:13" ht="14.5">
      <c r="A27" s="349" t="s">
        <v>918</v>
      </c>
      <c r="B27" s="350" t="s">
        <v>919</v>
      </c>
      <c r="C27" s="275" t="s">
        <v>7</v>
      </c>
      <c r="D27" s="275" t="s">
        <v>7</v>
      </c>
      <c r="E27" s="275" t="s">
        <v>7</v>
      </c>
      <c r="F27" s="275" t="s">
        <v>7</v>
      </c>
      <c r="G27" s="275" t="s">
        <v>7</v>
      </c>
      <c r="H27" s="275" t="s">
        <v>7</v>
      </c>
      <c r="I27" s="275" t="s">
        <v>7</v>
      </c>
      <c r="J27" s="275" t="s">
        <v>7</v>
      </c>
      <c r="K27" s="275" t="s">
        <v>7</v>
      </c>
      <c r="L27" s="275" t="s">
        <v>7</v>
      </c>
      <c r="M27" s="275" t="s">
        <v>7</v>
      </c>
    </row>
    <row r="28" spans="1:13" ht="14.5">
      <c r="A28" s="349" t="s">
        <v>920</v>
      </c>
      <c r="B28" s="350" t="s">
        <v>921</v>
      </c>
      <c r="C28" s="275" t="s">
        <v>7</v>
      </c>
      <c r="D28" s="275" t="s">
        <v>7</v>
      </c>
      <c r="E28" s="275" t="s">
        <v>7</v>
      </c>
      <c r="F28" s="275" t="s">
        <v>7</v>
      </c>
      <c r="G28" s="275" t="s">
        <v>7</v>
      </c>
      <c r="H28" s="275" t="s">
        <v>7</v>
      </c>
      <c r="I28" s="275" t="s">
        <v>7</v>
      </c>
      <c r="J28" s="275" t="s">
        <v>7</v>
      </c>
      <c r="K28" s="275" t="s">
        <v>7</v>
      </c>
      <c r="L28" s="275" t="s">
        <v>7</v>
      </c>
      <c r="M28" s="275" t="s">
        <v>7</v>
      </c>
    </row>
    <row r="29" spans="1:13" ht="14.5">
      <c r="A29" s="349" t="s">
        <v>922</v>
      </c>
      <c r="B29" s="350" t="s">
        <v>923</v>
      </c>
      <c r="C29" s="275" t="s">
        <v>7</v>
      </c>
      <c r="D29" s="275" t="s">
        <v>7</v>
      </c>
      <c r="E29" s="275" t="s">
        <v>7</v>
      </c>
      <c r="F29" s="275" t="s">
        <v>7</v>
      </c>
      <c r="G29" s="275" t="s">
        <v>7</v>
      </c>
      <c r="H29" s="275" t="s">
        <v>7</v>
      </c>
      <c r="I29" s="275" t="s">
        <v>7</v>
      </c>
      <c r="J29" s="275" t="s">
        <v>7</v>
      </c>
      <c r="K29" s="275" t="s">
        <v>7</v>
      </c>
      <c r="L29" s="275" t="s">
        <v>7</v>
      </c>
      <c r="M29" s="275" t="s">
        <v>7</v>
      </c>
    </row>
    <row r="30" spans="1:13" ht="14.5">
      <c r="A30" s="349" t="s">
        <v>924</v>
      </c>
      <c r="B30" s="350" t="s">
        <v>925</v>
      </c>
      <c r="C30" s="275" t="s">
        <v>7</v>
      </c>
      <c r="D30" s="275" t="s">
        <v>7</v>
      </c>
      <c r="E30" s="275" t="s">
        <v>7</v>
      </c>
      <c r="F30" s="275" t="s">
        <v>7</v>
      </c>
      <c r="G30" s="275" t="s">
        <v>7</v>
      </c>
      <c r="H30" s="275" t="s">
        <v>7</v>
      </c>
      <c r="I30" s="275" t="s">
        <v>7</v>
      </c>
      <c r="J30" s="275" t="s">
        <v>7</v>
      </c>
      <c r="K30" s="275" t="s">
        <v>7</v>
      </c>
      <c r="L30" s="275" t="s">
        <v>7</v>
      </c>
      <c r="M30" s="275" t="s">
        <v>7</v>
      </c>
    </row>
    <row r="31" spans="1:13" ht="14.5">
      <c r="A31" s="349" t="s">
        <v>926</v>
      </c>
      <c r="B31" s="350" t="s">
        <v>927</v>
      </c>
      <c r="C31" s="275" t="s">
        <v>7</v>
      </c>
      <c r="D31" s="275" t="s">
        <v>7</v>
      </c>
      <c r="E31" s="275" t="s">
        <v>7</v>
      </c>
      <c r="F31" s="275" t="s">
        <v>7</v>
      </c>
      <c r="G31" s="275" t="s">
        <v>7</v>
      </c>
      <c r="H31" s="275" t="s">
        <v>7</v>
      </c>
      <c r="I31" s="275" t="s">
        <v>7</v>
      </c>
      <c r="J31" s="275" t="s">
        <v>7</v>
      </c>
      <c r="K31" s="275" t="s">
        <v>7</v>
      </c>
      <c r="L31" s="275" t="s">
        <v>7</v>
      </c>
      <c r="M31" s="275" t="s">
        <v>7</v>
      </c>
    </row>
    <row r="32" spans="1:13" ht="14.5">
      <c r="A32" s="349" t="s">
        <v>928</v>
      </c>
      <c r="B32" s="350" t="s">
        <v>929</v>
      </c>
      <c r="C32" s="275" t="s">
        <v>7</v>
      </c>
      <c r="D32" s="275" t="s">
        <v>7</v>
      </c>
      <c r="E32" s="275" t="s">
        <v>7</v>
      </c>
      <c r="F32" s="275" t="s">
        <v>7</v>
      </c>
      <c r="G32" s="275" t="s">
        <v>7</v>
      </c>
      <c r="H32" s="275" t="s">
        <v>7</v>
      </c>
      <c r="I32" s="275" t="s">
        <v>7</v>
      </c>
      <c r="J32" s="275" t="s">
        <v>7</v>
      </c>
      <c r="K32" s="275" t="s">
        <v>7</v>
      </c>
      <c r="L32" s="275" t="s">
        <v>7</v>
      </c>
      <c r="M32" s="275" t="s">
        <v>7</v>
      </c>
    </row>
    <row r="33" spans="1:13" ht="14.5">
      <c r="A33" s="349" t="s">
        <v>930</v>
      </c>
      <c r="B33" s="350" t="s">
        <v>931</v>
      </c>
      <c r="C33" s="275" t="s">
        <v>7</v>
      </c>
      <c r="D33" s="275" t="s">
        <v>7</v>
      </c>
      <c r="E33" s="275" t="s">
        <v>7</v>
      </c>
      <c r="F33" s="275" t="s">
        <v>7</v>
      </c>
      <c r="G33" s="275" t="s">
        <v>7</v>
      </c>
      <c r="H33" s="275" t="s">
        <v>7</v>
      </c>
      <c r="I33" s="275" t="s">
        <v>7</v>
      </c>
      <c r="J33" s="275" t="s">
        <v>7</v>
      </c>
      <c r="K33" s="275" t="s">
        <v>7</v>
      </c>
      <c r="L33" s="275" t="s">
        <v>7</v>
      </c>
      <c r="M33" s="275" t="s">
        <v>7</v>
      </c>
    </row>
    <row r="34" spans="1:13" ht="14.5">
      <c r="A34" s="349" t="s">
        <v>932</v>
      </c>
      <c r="B34" s="350" t="s">
        <v>933</v>
      </c>
      <c r="C34" s="275" t="s">
        <v>7</v>
      </c>
      <c r="D34" s="275" t="s">
        <v>7</v>
      </c>
      <c r="E34" s="275" t="s">
        <v>7</v>
      </c>
      <c r="F34" s="275" t="s">
        <v>7</v>
      </c>
      <c r="G34" s="275" t="s">
        <v>7</v>
      </c>
      <c r="H34" s="275" t="s">
        <v>7</v>
      </c>
      <c r="I34" s="275" t="s">
        <v>7</v>
      </c>
      <c r="J34" s="275" t="s">
        <v>7</v>
      </c>
      <c r="K34" s="275" t="s">
        <v>7</v>
      </c>
      <c r="L34" s="275" t="s">
        <v>7</v>
      </c>
      <c r="M34" s="275" t="s">
        <v>7</v>
      </c>
    </row>
    <row r="35" spans="1:13" ht="14.5">
      <c r="A35" s="349" t="s">
        <v>934</v>
      </c>
      <c r="B35" s="350" t="s">
        <v>935</v>
      </c>
      <c r="C35" s="275" t="s">
        <v>7</v>
      </c>
      <c r="D35" s="275" t="s">
        <v>7</v>
      </c>
      <c r="E35" s="275" t="s">
        <v>7</v>
      </c>
      <c r="F35" s="275" t="s">
        <v>7</v>
      </c>
      <c r="G35" s="275" t="s">
        <v>7</v>
      </c>
      <c r="H35" s="275" t="s">
        <v>7</v>
      </c>
      <c r="I35" s="275" t="s">
        <v>7</v>
      </c>
      <c r="J35" s="275" t="s">
        <v>7</v>
      </c>
      <c r="K35" s="275" t="s">
        <v>7</v>
      </c>
      <c r="L35" s="275" t="s">
        <v>7</v>
      </c>
      <c r="M35" s="275" t="s">
        <v>7</v>
      </c>
    </row>
    <row r="36" spans="1:13" ht="14.5">
      <c r="A36" s="349" t="s">
        <v>936</v>
      </c>
      <c r="B36" s="350" t="s">
        <v>937</v>
      </c>
      <c r="C36" s="275" t="s">
        <v>7</v>
      </c>
      <c r="D36" s="275" t="s">
        <v>7</v>
      </c>
      <c r="E36" s="275" t="s">
        <v>7</v>
      </c>
      <c r="F36" s="275" t="s">
        <v>7</v>
      </c>
      <c r="G36" s="275" t="s">
        <v>7</v>
      </c>
      <c r="H36" s="275" t="s">
        <v>7</v>
      </c>
      <c r="I36" s="275" t="s">
        <v>7</v>
      </c>
      <c r="J36" s="275" t="s">
        <v>7</v>
      </c>
      <c r="K36" s="275" t="s">
        <v>7</v>
      </c>
      <c r="L36" s="275" t="s">
        <v>7</v>
      </c>
      <c r="M36" s="275" t="s">
        <v>7</v>
      </c>
    </row>
    <row r="37" spans="1:13" ht="14.5">
      <c r="A37" s="349" t="s">
        <v>938</v>
      </c>
      <c r="B37" s="350" t="s">
        <v>939</v>
      </c>
      <c r="C37" s="275" t="s">
        <v>7</v>
      </c>
      <c r="D37" s="275" t="s">
        <v>7</v>
      </c>
      <c r="E37" s="275" t="s">
        <v>7</v>
      </c>
      <c r="F37" s="275" t="s">
        <v>7</v>
      </c>
      <c r="G37" s="275" t="s">
        <v>7</v>
      </c>
      <c r="H37" s="275" t="s">
        <v>7</v>
      </c>
      <c r="I37" s="275" t="s">
        <v>7</v>
      </c>
      <c r="J37" s="275" t="s">
        <v>7</v>
      </c>
      <c r="K37" s="275" t="s">
        <v>7</v>
      </c>
      <c r="L37" s="275" t="s">
        <v>7</v>
      </c>
      <c r="M37" s="275" t="s">
        <v>7</v>
      </c>
    </row>
    <row r="38" spans="1:13" ht="14.5">
      <c r="A38" s="349" t="s">
        <v>940</v>
      </c>
      <c r="B38" s="356" t="s">
        <v>941</v>
      </c>
      <c r="C38" s="275" t="s">
        <v>7</v>
      </c>
      <c r="D38" s="275" t="s">
        <v>7</v>
      </c>
      <c r="E38" s="275" t="s">
        <v>7</v>
      </c>
      <c r="F38" s="275" t="s">
        <v>7</v>
      </c>
      <c r="G38" s="275" t="s">
        <v>7</v>
      </c>
      <c r="H38" s="275" t="s">
        <v>7</v>
      </c>
      <c r="I38" s="275" t="s">
        <v>7</v>
      </c>
      <c r="J38" s="275" t="s">
        <v>7</v>
      </c>
      <c r="K38" s="275" t="s">
        <v>7</v>
      </c>
      <c r="L38" s="275" t="s">
        <v>7</v>
      </c>
      <c r="M38" s="275" t="s">
        <v>7</v>
      </c>
    </row>
    <row r="39" spans="1:13" ht="14.5">
      <c r="A39" s="349" t="s">
        <v>942</v>
      </c>
      <c r="B39" s="356" t="s">
        <v>943</v>
      </c>
      <c r="C39" s="275" t="s">
        <v>7</v>
      </c>
      <c r="D39" s="275" t="s">
        <v>7</v>
      </c>
      <c r="E39" s="275" t="s">
        <v>7</v>
      </c>
      <c r="F39" s="275" t="s">
        <v>7</v>
      </c>
      <c r="G39" s="275" t="s">
        <v>7</v>
      </c>
      <c r="H39" s="275" t="s">
        <v>7</v>
      </c>
      <c r="I39" s="275" t="s">
        <v>7</v>
      </c>
      <c r="J39" s="275" t="s">
        <v>7</v>
      </c>
      <c r="K39" s="275" t="s">
        <v>7</v>
      </c>
      <c r="L39" s="275" t="s">
        <v>7</v>
      </c>
      <c r="M39" s="275" t="s">
        <v>7</v>
      </c>
    </row>
    <row r="40" spans="1:13" ht="14.5">
      <c r="A40" s="349" t="s">
        <v>944</v>
      </c>
      <c r="B40" s="356" t="s">
        <v>945</v>
      </c>
      <c r="C40" s="275" t="s">
        <v>7</v>
      </c>
      <c r="D40" s="275" t="s">
        <v>7</v>
      </c>
      <c r="E40" s="275" t="s">
        <v>7</v>
      </c>
      <c r="F40" s="275" t="s">
        <v>7</v>
      </c>
      <c r="G40" s="275" t="s">
        <v>7</v>
      </c>
      <c r="H40" s="275" t="s">
        <v>7</v>
      </c>
      <c r="I40" s="275" t="s">
        <v>7</v>
      </c>
      <c r="J40" s="275" t="s">
        <v>7</v>
      </c>
      <c r="K40" s="275" t="s">
        <v>7</v>
      </c>
      <c r="L40" s="275" t="s">
        <v>7</v>
      </c>
      <c r="M40" s="275" t="s">
        <v>7</v>
      </c>
    </row>
    <row r="41" spans="1:13" ht="14.5">
      <c r="A41" s="349" t="s">
        <v>946</v>
      </c>
      <c r="B41" s="356" t="s">
        <v>947</v>
      </c>
      <c r="C41" s="275" t="s">
        <v>7</v>
      </c>
      <c r="D41" s="275" t="s">
        <v>7</v>
      </c>
      <c r="E41" s="275" t="s">
        <v>7</v>
      </c>
      <c r="F41" s="275" t="s">
        <v>7</v>
      </c>
      <c r="G41" s="275" t="s">
        <v>7</v>
      </c>
      <c r="H41" s="275" t="s">
        <v>7</v>
      </c>
      <c r="I41" s="275" t="s">
        <v>7</v>
      </c>
      <c r="J41" s="275" t="s">
        <v>7</v>
      </c>
      <c r="K41" s="275" t="s">
        <v>7</v>
      </c>
      <c r="L41" s="275" t="s">
        <v>7</v>
      </c>
      <c r="M41" s="275" t="s">
        <v>7</v>
      </c>
    </row>
    <row r="42" spans="1:13" ht="25">
      <c r="A42" s="349" t="s">
        <v>948</v>
      </c>
      <c r="B42" s="356" t="s">
        <v>949</v>
      </c>
      <c r="C42" s="275" t="s">
        <v>7</v>
      </c>
      <c r="D42" s="275" t="s">
        <v>7</v>
      </c>
      <c r="E42" s="275" t="s">
        <v>7</v>
      </c>
      <c r="F42" s="275" t="s">
        <v>7</v>
      </c>
      <c r="G42" s="275" t="s">
        <v>7</v>
      </c>
      <c r="H42" s="275" t="s">
        <v>7</v>
      </c>
      <c r="I42" s="275" t="s">
        <v>7</v>
      </c>
      <c r="J42" s="275" t="s">
        <v>7</v>
      </c>
      <c r="K42" s="275" t="s">
        <v>7</v>
      </c>
      <c r="L42" s="275" t="s">
        <v>7</v>
      </c>
      <c r="M42" s="275" t="s">
        <v>7</v>
      </c>
    </row>
    <row r="43" spans="1:13" ht="25">
      <c r="A43" s="349" t="s">
        <v>950</v>
      </c>
      <c r="B43" s="356" t="s">
        <v>951</v>
      </c>
      <c r="C43" s="225" t="s">
        <v>7</v>
      </c>
      <c r="D43" s="225" t="s">
        <v>7</v>
      </c>
      <c r="E43" s="225" t="s">
        <v>7</v>
      </c>
      <c r="F43" s="225" t="s">
        <v>7</v>
      </c>
      <c r="G43" s="225" t="s">
        <v>7</v>
      </c>
      <c r="H43" s="225" t="s">
        <v>7</v>
      </c>
      <c r="I43" s="225" t="s">
        <v>7</v>
      </c>
      <c r="J43" s="225" t="s">
        <v>7</v>
      </c>
      <c r="K43" s="225" t="s">
        <v>7</v>
      </c>
      <c r="L43" s="225" t="s">
        <v>7</v>
      </c>
      <c r="M43" s="225" t="s">
        <v>7</v>
      </c>
    </row>
    <row r="44" spans="1:13" ht="14.5">
      <c r="A44" s="26" t="s">
        <v>18</v>
      </c>
      <c r="B44" s="9"/>
      <c r="C44" s="225" t="s">
        <v>7</v>
      </c>
      <c r="D44" s="225" t="s">
        <v>7</v>
      </c>
      <c r="E44" s="225" t="s">
        <v>7</v>
      </c>
      <c r="F44" s="225" t="s">
        <v>7</v>
      </c>
      <c r="G44" s="225" t="s">
        <v>7</v>
      </c>
      <c r="H44" s="225" t="s">
        <v>7</v>
      </c>
      <c r="I44" s="225" t="s">
        <v>7</v>
      </c>
      <c r="J44" s="225" t="s">
        <v>7</v>
      </c>
      <c r="K44" s="225" t="s">
        <v>7</v>
      </c>
      <c r="L44" s="225" t="s">
        <v>7</v>
      </c>
      <c r="M44" s="225" t="s">
        <v>7</v>
      </c>
    </row>
    <row r="45" spans="1:13" ht="16.5" customHeight="1">
      <c r="B45" s="227"/>
      <c r="C45" s="1119"/>
      <c r="D45" s="1119"/>
      <c r="E45" s="1119"/>
      <c r="F45" s="1119"/>
    </row>
    <row r="47" spans="1:13" ht="13">
      <c r="A47" s="286"/>
      <c r="B47" s="286"/>
      <c r="J47" s="1021" t="s">
        <v>13</v>
      </c>
      <c r="K47" s="1021"/>
    </row>
    <row r="48" spans="1:13" ht="15" customHeight="1">
      <c r="A48" s="286" t="s">
        <v>12</v>
      </c>
      <c r="C48" s="399"/>
      <c r="D48" s="826" t="s">
        <v>13</v>
      </c>
      <c r="E48" s="826"/>
      <c r="F48" s="14"/>
      <c r="J48" s="485" t="s">
        <v>14</v>
      </c>
    </row>
    <row r="49" spans="1:10" ht="15" customHeight="1">
      <c r="A49" s="286"/>
      <c r="B49" s="286"/>
      <c r="C49" s="827" t="s">
        <v>898</v>
      </c>
      <c r="D49" s="827"/>
      <c r="E49" s="827"/>
      <c r="F49" s="827"/>
      <c r="J49" s="485" t="s">
        <v>953</v>
      </c>
    </row>
    <row r="50" spans="1:10" ht="13">
      <c r="J50" s="287" t="s">
        <v>84</v>
      </c>
    </row>
  </sheetData>
  <mergeCells count="15">
    <mergeCell ref="J47:K47"/>
    <mergeCell ref="D48:E48"/>
    <mergeCell ref="C49:F49"/>
    <mergeCell ref="B2:L2"/>
    <mergeCell ref="L1:M1"/>
    <mergeCell ref="C1:I1"/>
    <mergeCell ref="C45:F45"/>
    <mergeCell ref="H6:L8"/>
    <mergeCell ref="H5:M5"/>
    <mergeCell ref="A4:M4"/>
    <mergeCell ref="A5:G5"/>
    <mergeCell ref="M6:M9"/>
    <mergeCell ref="A6:A9"/>
    <mergeCell ref="B6:B9"/>
    <mergeCell ref="C6:G8"/>
  </mergeCells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  <colBreaks count="1" manualBreakCount="1">
    <brk id="13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L46"/>
  <sheetViews>
    <sheetView topLeftCell="A30" zoomScale="85" zoomScaleNormal="85" zoomScaleSheetLayoutView="63" workbookViewId="0">
      <selection activeCell="H17" sqref="H17"/>
    </sheetView>
  </sheetViews>
  <sheetFormatPr defaultRowHeight="12.5"/>
  <cols>
    <col min="1" max="1" width="40.81640625" customWidth="1"/>
    <col min="2" max="2" width="25.54296875" customWidth="1"/>
    <col min="3" max="3" width="21.81640625" customWidth="1"/>
    <col min="4" max="4" width="22.54296875" customWidth="1"/>
    <col min="5" max="5" width="19.453125" customWidth="1"/>
    <col min="6" max="6" width="17.453125" customWidth="1"/>
  </cols>
  <sheetData>
    <row r="1" spans="1:12" ht="15.5">
      <c r="A1" s="944" t="s">
        <v>0</v>
      </c>
      <c r="B1" s="944"/>
      <c r="C1" s="944"/>
      <c r="D1" s="944"/>
      <c r="E1" s="944"/>
      <c r="F1" s="228" t="s">
        <v>528</v>
      </c>
      <c r="G1" s="220"/>
      <c r="H1" s="220"/>
      <c r="I1" s="220"/>
      <c r="J1" s="220"/>
      <c r="K1" s="220"/>
      <c r="L1" s="220"/>
    </row>
    <row r="2" spans="1:12" ht="20.5">
      <c r="A2" s="945" t="s">
        <v>743</v>
      </c>
      <c r="B2" s="945"/>
      <c r="C2" s="945"/>
      <c r="D2" s="945"/>
      <c r="E2" s="945"/>
      <c r="F2" s="945"/>
      <c r="G2" s="221"/>
      <c r="H2" s="221"/>
      <c r="I2" s="221"/>
      <c r="J2" s="221"/>
      <c r="K2" s="221"/>
      <c r="L2" s="221"/>
    </row>
    <row r="3" spans="1:12">
      <c r="A3" s="786"/>
      <c r="B3" s="786"/>
      <c r="C3" s="786"/>
      <c r="D3" s="786"/>
      <c r="E3" s="786"/>
      <c r="F3" s="786"/>
    </row>
    <row r="4" spans="1:12" ht="18.5">
      <c r="A4" s="1128" t="s">
        <v>527</v>
      </c>
      <c r="B4" s="1128"/>
      <c r="C4" s="1128"/>
      <c r="D4" s="1128"/>
      <c r="E4" s="1128"/>
      <c r="F4" s="1128"/>
      <c r="G4" s="1128"/>
    </row>
    <row r="5" spans="1:12" ht="18.5">
      <c r="A5" s="191" t="s">
        <v>899</v>
      </c>
      <c r="B5" s="791"/>
      <c r="C5" s="791"/>
      <c r="D5" s="791"/>
      <c r="E5" s="791"/>
      <c r="F5" s="791"/>
      <c r="G5" s="791"/>
    </row>
    <row r="6" spans="1:12" ht="31">
      <c r="A6" s="229"/>
      <c r="B6" s="230" t="s">
        <v>317</v>
      </c>
      <c r="C6" s="230" t="s">
        <v>318</v>
      </c>
      <c r="D6" s="230" t="s">
        <v>319</v>
      </c>
      <c r="E6" s="231"/>
      <c r="F6" s="231"/>
    </row>
    <row r="7" spans="1:12" ht="14.5">
      <c r="A7" s="300" t="s">
        <v>320</v>
      </c>
      <c r="B7" s="232"/>
      <c r="C7" s="232"/>
      <c r="D7" s="232"/>
      <c r="E7" s="231"/>
      <c r="F7" s="231"/>
    </row>
    <row r="8" spans="1:12" ht="13.5" customHeight="1">
      <c r="A8" s="232" t="s">
        <v>321</v>
      </c>
      <c r="B8" s="232"/>
      <c r="C8" s="232"/>
      <c r="D8" s="232"/>
      <c r="E8" s="231"/>
      <c r="F8" s="231"/>
    </row>
    <row r="9" spans="1:12" ht="13.5" customHeight="1">
      <c r="A9" s="232" t="s">
        <v>322</v>
      </c>
      <c r="B9" s="232"/>
      <c r="C9" s="232"/>
      <c r="D9" s="232"/>
      <c r="E9" s="231"/>
      <c r="F9" s="231"/>
    </row>
    <row r="10" spans="1:12" ht="13.5" customHeight="1">
      <c r="A10" s="233" t="s">
        <v>323</v>
      </c>
      <c r="B10" s="232"/>
      <c r="C10" s="232"/>
      <c r="D10" s="232"/>
      <c r="E10" s="231"/>
      <c r="F10" s="231"/>
    </row>
    <row r="11" spans="1:12" ht="13.5" customHeight="1">
      <c r="A11" s="233" t="s">
        <v>324</v>
      </c>
      <c r="B11" s="232"/>
      <c r="C11" s="232"/>
      <c r="D11" s="232"/>
      <c r="E11" s="231"/>
      <c r="F11" s="231"/>
    </row>
    <row r="12" spans="1:12" ht="13.5" customHeight="1">
      <c r="A12" s="233" t="s">
        <v>325</v>
      </c>
      <c r="B12" s="232"/>
      <c r="C12" s="232"/>
      <c r="D12" s="232"/>
      <c r="E12" s="231"/>
      <c r="F12" s="231"/>
    </row>
    <row r="13" spans="1:12" ht="13.5" customHeight="1">
      <c r="A13" s="233" t="s">
        <v>326</v>
      </c>
      <c r="B13" s="232"/>
      <c r="C13" s="232"/>
      <c r="D13" s="232"/>
      <c r="E13" s="231"/>
      <c r="F13" s="231"/>
    </row>
    <row r="14" spans="1:12" ht="13.5" customHeight="1">
      <c r="A14" s="233" t="s">
        <v>327</v>
      </c>
      <c r="B14" s="232"/>
      <c r="C14" s="232"/>
      <c r="D14" s="232"/>
      <c r="E14" s="231"/>
      <c r="F14" s="231"/>
    </row>
    <row r="15" spans="1:12" ht="13.5" customHeight="1">
      <c r="A15" s="233" t="s">
        <v>328</v>
      </c>
      <c r="B15" s="232"/>
      <c r="C15" s="232"/>
      <c r="D15" s="232"/>
      <c r="E15" s="231"/>
      <c r="F15" s="231"/>
    </row>
    <row r="16" spans="1:12" ht="13.5" customHeight="1">
      <c r="A16" s="233" t="s">
        <v>329</v>
      </c>
      <c r="B16" s="232"/>
      <c r="C16" s="232"/>
      <c r="D16" s="232"/>
      <c r="E16" s="231"/>
      <c r="F16" s="231"/>
    </row>
    <row r="17" spans="1:7" ht="13.5" customHeight="1">
      <c r="A17" s="233" t="s">
        <v>330</v>
      </c>
      <c r="B17" s="232"/>
      <c r="C17" s="232"/>
      <c r="D17" s="232"/>
      <c r="E17" s="231"/>
      <c r="F17" s="231"/>
    </row>
    <row r="18" spans="1:7" ht="13.5" customHeight="1">
      <c r="A18" s="234"/>
      <c r="B18" s="235"/>
      <c r="C18" s="235"/>
      <c r="D18" s="235"/>
      <c r="E18" s="231"/>
      <c r="F18" s="231"/>
    </row>
    <row r="19" spans="1:7" ht="13.5" customHeight="1">
      <c r="A19" s="1129" t="s">
        <v>331</v>
      </c>
      <c r="B19" s="1129"/>
      <c r="C19" s="1129"/>
      <c r="D19" s="1129"/>
      <c r="E19" s="1129"/>
      <c r="F19" s="1129"/>
      <c r="G19" s="1129"/>
    </row>
    <row r="20" spans="1:7" ht="14.5">
      <c r="A20" s="231"/>
      <c r="B20" s="231"/>
      <c r="C20" s="231"/>
      <c r="D20" s="231"/>
      <c r="E20" s="1130" t="s">
        <v>888</v>
      </c>
      <c r="F20" s="1130"/>
      <c r="G20" s="105"/>
    </row>
    <row r="21" spans="1:7" ht="46.4" customHeight="1">
      <c r="A21" s="282" t="s">
        <v>419</v>
      </c>
      <c r="B21" s="282" t="s">
        <v>3</v>
      </c>
      <c r="C21" s="236" t="s">
        <v>332</v>
      </c>
      <c r="D21" s="237" t="s">
        <v>333</v>
      </c>
      <c r="E21" s="282" t="s">
        <v>334</v>
      </c>
      <c r="F21" s="282" t="s">
        <v>335</v>
      </c>
      <c r="G21" s="12"/>
    </row>
    <row r="22" spans="1:7" ht="14.5">
      <c r="A22" s="232" t="s">
        <v>336</v>
      </c>
      <c r="B22" s="232"/>
      <c r="C22" s="232"/>
      <c r="D22" s="238"/>
      <c r="E22" s="239"/>
      <c r="F22" s="239"/>
    </row>
    <row r="23" spans="1:7" ht="14.5">
      <c r="A23" s="232" t="s">
        <v>337</v>
      </c>
      <c r="B23" s="232"/>
      <c r="C23" s="232"/>
      <c r="D23" s="238"/>
      <c r="E23" s="239"/>
      <c r="F23" s="239"/>
    </row>
    <row r="24" spans="1:7" ht="14.5">
      <c r="A24" s="232" t="s">
        <v>338</v>
      </c>
      <c r="B24" s="232"/>
      <c r="C24" s="9"/>
      <c r="D24" s="238"/>
      <c r="E24" s="239"/>
      <c r="F24" s="239"/>
    </row>
    <row r="25" spans="1:7" ht="14.5">
      <c r="A25" s="232" t="s">
        <v>339</v>
      </c>
      <c r="B25" s="232"/>
      <c r="C25" s="9"/>
      <c r="D25" s="238"/>
      <c r="E25" s="239"/>
      <c r="F25" s="239"/>
    </row>
    <row r="26" spans="1:7" ht="32.25" customHeight="1">
      <c r="A26" s="232" t="s">
        <v>340</v>
      </c>
      <c r="B26" s="232"/>
      <c r="C26" s="9"/>
      <c r="D26" s="238"/>
      <c r="E26" s="239"/>
      <c r="F26" s="239"/>
    </row>
    <row r="27" spans="1:7" ht="14.5">
      <c r="A27" s="232" t="s">
        <v>341</v>
      </c>
      <c r="B27" s="232"/>
      <c r="C27" s="9"/>
      <c r="D27" s="238"/>
      <c r="E27" s="239"/>
      <c r="F27" s="239"/>
    </row>
    <row r="28" spans="1:7" ht="26">
      <c r="A28" s="232" t="s">
        <v>342</v>
      </c>
      <c r="B28" s="240" t="s">
        <v>1032</v>
      </c>
      <c r="C28" s="693">
        <v>8</v>
      </c>
      <c r="D28" s="795">
        <v>2019</v>
      </c>
      <c r="E28" s="239"/>
      <c r="F28" s="239"/>
    </row>
    <row r="29" spans="1:7" ht="14.5">
      <c r="A29" s="232" t="s">
        <v>343</v>
      </c>
      <c r="B29" s="240"/>
      <c r="C29" s="240"/>
      <c r="D29" s="795"/>
      <c r="E29" s="239"/>
      <c r="F29" s="239"/>
    </row>
    <row r="30" spans="1:7" ht="14.5">
      <c r="A30" s="232" t="s">
        <v>344</v>
      </c>
      <c r="B30" s="240"/>
      <c r="C30" s="240"/>
      <c r="D30" s="795"/>
      <c r="E30" s="239"/>
      <c r="F30" s="239"/>
    </row>
    <row r="31" spans="1:7" ht="14.5">
      <c r="A31" s="232" t="s">
        <v>345</v>
      </c>
      <c r="B31" s="240"/>
      <c r="C31" s="240"/>
      <c r="D31" s="795"/>
      <c r="E31" s="239"/>
      <c r="F31" s="239"/>
    </row>
    <row r="32" spans="1:7" ht="14.5">
      <c r="A32" s="232" t="s">
        <v>346</v>
      </c>
      <c r="B32" s="240" t="s">
        <v>1033</v>
      </c>
      <c r="C32" s="240">
        <v>1</v>
      </c>
      <c r="D32" s="795">
        <v>2019</v>
      </c>
      <c r="E32" s="239"/>
      <c r="F32" s="239"/>
    </row>
    <row r="33" spans="1:7" ht="14.5">
      <c r="A33" s="232" t="s">
        <v>347</v>
      </c>
      <c r="B33" s="240"/>
      <c r="C33" s="240"/>
      <c r="D33" s="795"/>
      <c r="E33" s="239"/>
      <c r="F33" s="239"/>
    </row>
    <row r="34" spans="1:7" ht="14.5">
      <c r="A34" s="232" t="s">
        <v>348</v>
      </c>
      <c r="B34" s="240"/>
      <c r="C34" s="240"/>
      <c r="D34" s="795"/>
      <c r="E34" s="239"/>
      <c r="F34" s="239"/>
    </row>
    <row r="35" spans="1:7" ht="14.5">
      <c r="A35" s="232" t="s">
        <v>349</v>
      </c>
      <c r="B35" s="240" t="s">
        <v>905</v>
      </c>
      <c r="C35" s="240">
        <v>2</v>
      </c>
      <c r="D35" s="795">
        <v>2019</v>
      </c>
      <c r="E35" s="239"/>
      <c r="F35" s="239"/>
    </row>
    <row r="36" spans="1:7" ht="14.5">
      <c r="A36" s="232" t="s">
        <v>350</v>
      </c>
      <c r="B36" s="240"/>
      <c r="C36" s="240"/>
      <c r="D36" s="795"/>
      <c r="E36" s="239"/>
      <c r="F36" s="239"/>
    </row>
    <row r="37" spans="1:7" ht="14.5">
      <c r="A37" s="232" t="s">
        <v>351</v>
      </c>
      <c r="B37" s="240"/>
      <c r="C37" s="240"/>
      <c r="D37" s="795"/>
      <c r="E37" s="239"/>
      <c r="F37" s="239"/>
    </row>
    <row r="38" spans="1:7" ht="52">
      <c r="A38" s="232" t="s">
        <v>47</v>
      </c>
      <c r="B38" s="240" t="s">
        <v>1034</v>
      </c>
      <c r="C38" s="240" t="s">
        <v>1035</v>
      </c>
      <c r="D38" s="795">
        <v>2019</v>
      </c>
      <c r="E38" s="796" t="s">
        <v>1036</v>
      </c>
      <c r="F38" s="239"/>
    </row>
    <row r="39" spans="1:7" ht="14.5">
      <c r="A39" s="240" t="s">
        <v>18</v>
      </c>
      <c r="B39" s="232"/>
      <c r="C39" s="232"/>
      <c r="D39" s="238"/>
      <c r="E39" s="239"/>
      <c r="F39" s="239"/>
    </row>
    <row r="43" spans="1:7" ht="15" customHeight="1">
      <c r="A43" s="286"/>
      <c r="B43" s="286"/>
      <c r="E43" s="1021" t="s">
        <v>13</v>
      </c>
      <c r="F43" s="1021"/>
      <c r="G43" s="790"/>
    </row>
    <row r="44" spans="1:7" ht="15" customHeight="1">
      <c r="A44" s="286" t="s">
        <v>12</v>
      </c>
      <c r="C44" s="784" t="s">
        <v>13</v>
      </c>
      <c r="D44" s="274"/>
      <c r="E44" s="1021" t="s">
        <v>14</v>
      </c>
      <c r="F44" s="1021"/>
      <c r="G44" s="790"/>
    </row>
    <row r="45" spans="1:7" ht="15" customHeight="1">
      <c r="A45" s="286"/>
      <c r="B45" s="286"/>
      <c r="C45" s="496" t="s">
        <v>898</v>
      </c>
      <c r="D45" s="496"/>
      <c r="E45" s="1021" t="s">
        <v>955</v>
      </c>
      <c r="F45" s="1021"/>
      <c r="G45" s="790"/>
    </row>
    <row r="46" spans="1:7" ht="13">
      <c r="E46" s="1082" t="s">
        <v>84</v>
      </c>
      <c r="F46" s="1082"/>
      <c r="G46" s="201"/>
    </row>
  </sheetData>
  <mergeCells count="9">
    <mergeCell ref="E46:F46"/>
    <mergeCell ref="A1:E1"/>
    <mergeCell ref="A2:F2"/>
    <mergeCell ref="A4:G4"/>
    <mergeCell ref="A19:G19"/>
    <mergeCell ref="E20:F20"/>
    <mergeCell ref="E43:F43"/>
    <mergeCell ref="E44:F44"/>
    <mergeCell ref="E45:F45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2:H13"/>
  <sheetViews>
    <sheetView zoomScaleSheetLayoutView="90" workbookViewId="0">
      <selection activeCell="C76" sqref="C76"/>
    </sheetView>
  </sheetViews>
  <sheetFormatPr defaultRowHeight="12.5"/>
  <sheetData>
    <row r="2" spans="2:8" ht="13">
      <c r="B2" s="14"/>
    </row>
    <row r="4" spans="2:8" ht="12.75" customHeight="1">
      <c r="B4" s="1131" t="s">
        <v>748</v>
      </c>
      <c r="C4" s="1131"/>
      <c r="D4" s="1131"/>
      <c r="E4" s="1131"/>
      <c r="F4" s="1131"/>
      <c r="G4" s="1131"/>
      <c r="H4" s="1131"/>
    </row>
    <row r="5" spans="2:8" ht="12.75" customHeight="1">
      <c r="B5" s="1131"/>
      <c r="C5" s="1131"/>
      <c r="D5" s="1131"/>
      <c r="E5" s="1131"/>
      <c r="F5" s="1131"/>
      <c r="G5" s="1131"/>
      <c r="H5" s="1131"/>
    </row>
    <row r="6" spans="2:8" ht="12.75" customHeight="1">
      <c r="B6" s="1131"/>
      <c r="C6" s="1131"/>
      <c r="D6" s="1131"/>
      <c r="E6" s="1131"/>
      <c r="F6" s="1131"/>
      <c r="G6" s="1131"/>
      <c r="H6" s="1131"/>
    </row>
    <row r="7" spans="2:8" ht="12.75" customHeight="1">
      <c r="B7" s="1131"/>
      <c r="C7" s="1131"/>
      <c r="D7" s="1131"/>
      <c r="E7" s="1131"/>
      <c r="F7" s="1131"/>
      <c r="G7" s="1131"/>
      <c r="H7" s="1131"/>
    </row>
    <row r="8" spans="2:8" ht="12.75" customHeight="1">
      <c r="B8" s="1131"/>
      <c r="C8" s="1131"/>
      <c r="D8" s="1131"/>
      <c r="E8" s="1131"/>
      <c r="F8" s="1131"/>
      <c r="G8" s="1131"/>
      <c r="H8" s="1131"/>
    </row>
    <row r="9" spans="2:8" ht="12.75" customHeight="1">
      <c r="B9" s="1131"/>
      <c r="C9" s="1131"/>
      <c r="D9" s="1131"/>
      <c r="E9" s="1131"/>
      <c r="F9" s="1131"/>
      <c r="G9" s="1131"/>
      <c r="H9" s="1131"/>
    </row>
    <row r="10" spans="2:8" ht="12.75" customHeight="1">
      <c r="B10" s="1131"/>
      <c r="C10" s="1131"/>
      <c r="D10" s="1131"/>
      <c r="E10" s="1131"/>
      <c r="F10" s="1131"/>
      <c r="G10" s="1131"/>
      <c r="H10" s="1131"/>
    </row>
    <row r="11" spans="2:8" ht="12.75" customHeight="1">
      <c r="B11" s="1131"/>
      <c r="C11" s="1131"/>
      <c r="D11" s="1131"/>
      <c r="E11" s="1131"/>
      <c r="F11" s="1131"/>
      <c r="G11" s="1131"/>
      <c r="H11" s="1131"/>
    </row>
    <row r="12" spans="2:8" ht="12.75" customHeight="1">
      <c r="B12" s="1131"/>
      <c r="C12" s="1131"/>
      <c r="D12" s="1131"/>
      <c r="E12" s="1131"/>
      <c r="F12" s="1131"/>
      <c r="G12" s="1131"/>
      <c r="H12" s="1131"/>
    </row>
    <row r="13" spans="2:8" ht="12.75" customHeight="1">
      <c r="B13" s="1131"/>
      <c r="C13" s="1131"/>
      <c r="D13" s="1131"/>
      <c r="E13" s="1131"/>
      <c r="F13" s="1131"/>
      <c r="G13" s="1131"/>
      <c r="H13" s="1131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T31"/>
  <sheetViews>
    <sheetView topLeftCell="A9" zoomScale="85" zoomScaleNormal="85" zoomScaleSheetLayoutView="100" workbookViewId="0">
      <selection activeCell="J13" sqref="J13"/>
    </sheetView>
  </sheetViews>
  <sheetFormatPr defaultColWidth="9.1796875" defaultRowHeight="14"/>
  <cols>
    <col min="1" max="1" width="4.54296875" style="44" customWidth="1"/>
    <col min="2" max="2" width="16.81640625" style="44" customWidth="1"/>
    <col min="3" max="3" width="11.54296875" style="44" customWidth="1"/>
    <col min="4" max="4" width="12" style="44" customWidth="1"/>
    <col min="5" max="5" width="12.1796875" style="44" customWidth="1"/>
    <col min="6" max="6" width="17.453125" style="44" customWidth="1"/>
    <col min="7" max="7" width="12.453125" style="44" customWidth="1"/>
    <col min="8" max="8" width="16" style="44" customWidth="1"/>
    <col min="9" max="9" width="12.54296875" style="44" customWidth="1"/>
    <col min="10" max="10" width="15" style="44" customWidth="1"/>
    <col min="11" max="11" width="16" style="44" customWidth="1"/>
    <col min="12" max="12" width="11.81640625" style="44" customWidth="1"/>
    <col min="13" max="16384" width="9.1796875" style="44"/>
  </cols>
  <sheetData>
    <row r="1" spans="1:20" ht="15" customHeight="1">
      <c r="C1" s="824"/>
      <c r="D1" s="824"/>
      <c r="E1" s="824"/>
      <c r="F1" s="824"/>
      <c r="G1" s="824"/>
      <c r="H1" s="824"/>
      <c r="I1" s="150"/>
      <c r="J1" s="1012" t="s">
        <v>529</v>
      </c>
      <c r="K1" s="1012"/>
    </row>
    <row r="2" spans="1:20" s="51" customFormat="1" ht="19.5" customHeight="1">
      <c r="A2" s="1136" t="s">
        <v>0</v>
      </c>
      <c r="B2" s="1136"/>
      <c r="C2" s="1136"/>
      <c r="D2" s="1136"/>
      <c r="E2" s="1136"/>
      <c r="F2" s="1136"/>
      <c r="G2" s="1136"/>
      <c r="H2" s="1136"/>
      <c r="I2" s="1136"/>
      <c r="J2" s="1136"/>
      <c r="K2" s="1136"/>
    </row>
    <row r="3" spans="1:20" s="51" customFormat="1" ht="19.5" customHeight="1">
      <c r="A3" s="1135" t="s">
        <v>743</v>
      </c>
      <c r="B3" s="1135"/>
      <c r="C3" s="1135"/>
      <c r="D3" s="1135"/>
      <c r="E3" s="1135"/>
      <c r="F3" s="1135"/>
      <c r="G3" s="1135"/>
      <c r="H3" s="1135"/>
      <c r="I3" s="1135"/>
      <c r="J3" s="1135"/>
      <c r="K3" s="1135"/>
    </row>
    <row r="4" spans="1:20" s="51" customFormat="1" ht="14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20" s="51" customFormat="1" ht="18" customHeight="1">
      <c r="A5" s="1068" t="s">
        <v>749</v>
      </c>
      <c r="B5" s="1068"/>
      <c r="C5" s="1068"/>
      <c r="D5" s="1068"/>
      <c r="E5" s="1068"/>
      <c r="F5" s="1068"/>
      <c r="G5" s="1068"/>
      <c r="H5" s="1068"/>
      <c r="I5" s="1068"/>
      <c r="J5" s="1068"/>
      <c r="K5" s="1068"/>
    </row>
    <row r="6" spans="1:20" ht="15.5">
      <c r="A6" s="862" t="s">
        <v>899</v>
      </c>
      <c r="B6" s="862"/>
      <c r="C6" s="101"/>
      <c r="D6" s="101"/>
      <c r="E6" s="101"/>
      <c r="F6" s="101"/>
      <c r="G6" s="101"/>
      <c r="H6" s="101"/>
      <c r="I6" s="101"/>
      <c r="J6" s="101"/>
      <c r="K6" s="101"/>
    </row>
    <row r="7" spans="1:20" ht="29.25" customHeight="1">
      <c r="A7" s="1133" t="s">
        <v>74</v>
      </c>
      <c r="B7" s="1133" t="s">
        <v>75</v>
      </c>
      <c r="C7" s="1133" t="s">
        <v>76</v>
      </c>
      <c r="D7" s="1133" t="s">
        <v>155</v>
      </c>
      <c r="E7" s="1133"/>
      <c r="F7" s="1133"/>
      <c r="G7" s="1133"/>
      <c r="H7" s="1133"/>
      <c r="I7" s="881" t="s">
        <v>235</v>
      </c>
      <c r="J7" s="1133" t="s">
        <v>77</v>
      </c>
      <c r="K7" s="1133" t="s">
        <v>474</v>
      </c>
      <c r="L7" s="1132" t="s">
        <v>78</v>
      </c>
      <c r="S7" s="50"/>
      <c r="T7" s="50"/>
    </row>
    <row r="8" spans="1:20" ht="33.75" customHeight="1">
      <c r="A8" s="1133"/>
      <c r="B8" s="1133"/>
      <c r="C8" s="1133"/>
      <c r="D8" s="1133" t="s">
        <v>79</v>
      </c>
      <c r="E8" s="1133" t="s">
        <v>80</v>
      </c>
      <c r="F8" s="1133"/>
      <c r="G8" s="1133"/>
      <c r="H8" s="46" t="s">
        <v>81</v>
      </c>
      <c r="I8" s="1134"/>
      <c r="J8" s="1133"/>
      <c r="K8" s="1133"/>
      <c r="L8" s="1132"/>
    </row>
    <row r="9" spans="1:20" ht="28">
      <c r="A9" s="1133"/>
      <c r="B9" s="1133"/>
      <c r="C9" s="1133"/>
      <c r="D9" s="1133"/>
      <c r="E9" s="46" t="s">
        <v>82</v>
      </c>
      <c r="F9" s="46" t="s">
        <v>83</v>
      </c>
      <c r="G9" s="46" t="s">
        <v>18</v>
      </c>
      <c r="H9" s="46"/>
      <c r="I9" s="882"/>
      <c r="J9" s="1133"/>
      <c r="K9" s="1133"/>
      <c r="L9" s="1132"/>
    </row>
    <row r="10" spans="1:20" s="139" customFormat="1" ht="17.149999999999999" customHeight="1">
      <c r="A10" s="138">
        <v>1</v>
      </c>
      <c r="B10" s="138">
        <v>2</v>
      </c>
      <c r="C10" s="138">
        <v>3</v>
      </c>
      <c r="D10" s="138">
        <v>4</v>
      </c>
      <c r="E10" s="138">
        <v>5</v>
      </c>
      <c r="F10" s="138">
        <v>6</v>
      </c>
      <c r="G10" s="138">
        <v>7</v>
      </c>
      <c r="H10" s="138">
        <v>8</v>
      </c>
      <c r="I10" s="138">
        <v>9</v>
      </c>
      <c r="J10" s="138">
        <v>10</v>
      </c>
      <c r="K10" s="138">
        <v>11</v>
      </c>
      <c r="L10" s="138">
        <v>12</v>
      </c>
    </row>
    <row r="11" spans="1:20" ht="17.149999999999999" customHeight="1">
      <c r="A11" s="53">
        <v>1</v>
      </c>
      <c r="B11" s="54" t="s">
        <v>835</v>
      </c>
      <c r="C11" s="48">
        <v>30</v>
      </c>
      <c r="D11" s="48">
        <v>0</v>
      </c>
      <c r="E11" s="48">
        <v>4</v>
      </c>
      <c r="F11" s="48">
        <v>5</v>
      </c>
      <c r="G11" s="48">
        <v>9</v>
      </c>
      <c r="H11" s="48">
        <v>9</v>
      </c>
      <c r="I11" s="48">
        <v>21</v>
      </c>
      <c r="J11" s="48">
        <v>21</v>
      </c>
      <c r="K11" s="48">
        <v>26</v>
      </c>
      <c r="L11" s="47"/>
    </row>
    <row r="12" spans="1:20" ht="17.149999999999999" customHeight="1">
      <c r="A12" s="53">
        <v>2</v>
      </c>
      <c r="B12" s="54" t="s">
        <v>836</v>
      </c>
      <c r="C12" s="48">
        <v>31</v>
      </c>
      <c r="D12" s="48">
        <v>0</v>
      </c>
      <c r="E12" s="48">
        <v>5</v>
      </c>
      <c r="F12" s="48">
        <v>3</v>
      </c>
      <c r="G12" s="48">
        <v>8</v>
      </c>
      <c r="H12" s="48">
        <v>8</v>
      </c>
      <c r="I12" s="48">
        <v>23</v>
      </c>
      <c r="J12" s="48">
        <v>23</v>
      </c>
      <c r="K12" s="48">
        <v>26</v>
      </c>
      <c r="L12" s="47"/>
    </row>
    <row r="13" spans="1:20" ht="17.149999999999999" customHeight="1">
      <c r="A13" s="53">
        <v>3</v>
      </c>
      <c r="B13" s="54" t="s">
        <v>837</v>
      </c>
      <c r="C13" s="48">
        <v>30</v>
      </c>
      <c r="D13" s="48">
        <v>0</v>
      </c>
      <c r="E13" s="48">
        <v>4</v>
      </c>
      <c r="F13" s="48">
        <v>1</v>
      </c>
      <c r="G13" s="48">
        <v>5</v>
      </c>
      <c r="H13" s="48">
        <v>5</v>
      </c>
      <c r="I13" s="48">
        <v>25</v>
      </c>
      <c r="J13" s="48">
        <v>25</v>
      </c>
      <c r="K13" s="48">
        <v>26</v>
      </c>
      <c r="L13" s="47"/>
    </row>
    <row r="14" spans="1:20" ht="17.149999999999999" customHeight="1">
      <c r="A14" s="53">
        <v>4</v>
      </c>
      <c r="B14" s="54" t="s">
        <v>838</v>
      </c>
      <c r="C14" s="48">
        <v>31</v>
      </c>
      <c r="D14" s="48">
        <v>27</v>
      </c>
      <c r="E14" s="48">
        <v>4</v>
      </c>
      <c r="F14" s="48">
        <v>0</v>
      </c>
      <c r="G14" s="48">
        <v>4</v>
      </c>
      <c r="H14" s="48">
        <v>31</v>
      </c>
      <c r="I14" s="48">
        <v>0</v>
      </c>
      <c r="J14" s="48">
        <v>0</v>
      </c>
      <c r="K14" s="48">
        <v>27</v>
      </c>
      <c r="L14" s="47"/>
    </row>
    <row r="15" spans="1:20" ht="17.149999999999999" customHeight="1">
      <c r="A15" s="53">
        <v>5</v>
      </c>
      <c r="B15" s="54" t="s">
        <v>839</v>
      </c>
      <c r="C15" s="48">
        <v>31</v>
      </c>
      <c r="D15" s="48">
        <v>0</v>
      </c>
      <c r="E15" s="48">
        <v>5</v>
      </c>
      <c r="F15" s="48">
        <v>3</v>
      </c>
      <c r="G15" s="48">
        <v>8</v>
      </c>
      <c r="H15" s="48">
        <v>8</v>
      </c>
      <c r="I15" s="48">
        <v>23</v>
      </c>
      <c r="J15" s="48">
        <v>23</v>
      </c>
      <c r="K15" s="48">
        <v>26</v>
      </c>
      <c r="L15" s="47"/>
    </row>
    <row r="16" spans="1:20" s="52" customFormat="1" ht="17.149999999999999" customHeight="1">
      <c r="A16" s="53">
        <v>6</v>
      </c>
      <c r="B16" s="54" t="s">
        <v>840</v>
      </c>
      <c r="C16" s="53">
        <v>30</v>
      </c>
      <c r="D16" s="53">
        <v>0</v>
      </c>
      <c r="E16" s="53">
        <v>4</v>
      </c>
      <c r="F16" s="53">
        <v>3</v>
      </c>
      <c r="G16" s="48">
        <v>7</v>
      </c>
      <c r="H16" s="48">
        <v>7</v>
      </c>
      <c r="I16" s="48">
        <v>23</v>
      </c>
      <c r="J16" s="53">
        <v>23</v>
      </c>
      <c r="K16" s="48">
        <v>26</v>
      </c>
      <c r="L16" s="54"/>
    </row>
    <row r="17" spans="1:12" s="52" customFormat="1" ht="17.149999999999999" customHeight="1">
      <c r="A17" s="53">
        <v>7</v>
      </c>
      <c r="B17" s="54" t="s">
        <v>841</v>
      </c>
      <c r="C17" s="53">
        <v>31</v>
      </c>
      <c r="D17" s="53">
        <v>0</v>
      </c>
      <c r="E17" s="53">
        <v>4</v>
      </c>
      <c r="F17" s="53">
        <v>5</v>
      </c>
      <c r="G17" s="48">
        <v>9</v>
      </c>
      <c r="H17" s="48">
        <v>9</v>
      </c>
      <c r="I17" s="48">
        <v>22</v>
      </c>
      <c r="J17" s="53">
        <v>22</v>
      </c>
      <c r="K17" s="48">
        <v>26</v>
      </c>
      <c r="L17" s="54"/>
    </row>
    <row r="18" spans="1:12" s="52" customFormat="1" ht="17.149999999999999" customHeight="1">
      <c r="A18" s="53">
        <v>8</v>
      </c>
      <c r="B18" s="54" t="s">
        <v>842</v>
      </c>
      <c r="C18" s="53">
        <v>30</v>
      </c>
      <c r="D18" s="53">
        <v>0</v>
      </c>
      <c r="E18" s="53">
        <v>5</v>
      </c>
      <c r="F18" s="53">
        <v>4</v>
      </c>
      <c r="G18" s="48">
        <v>9</v>
      </c>
      <c r="H18" s="48">
        <v>9</v>
      </c>
      <c r="I18" s="48">
        <v>21</v>
      </c>
      <c r="J18" s="53">
        <v>21</v>
      </c>
      <c r="K18" s="48">
        <v>25</v>
      </c>
      <c r="L18" s="54"/>
    </row>
    <row r="19" spans="1:12" s="52" customFormat="1" ht="17.149999999999999" customHeight="1">
      <c r="A19" s="53">
        <v>9</v>
      </c>
      <c r="B19" s="54" t="s">
        <v>843</v>
      </c>
      <c r="C19" s="53">
        <v>31</v>
      </c>
      <c r="D19" s="53">
        <v>0</v>
      </c>
      <c r="E19" s="53">
        <v>4</v>
      </c>
      <c r="F19" s="53">
        <v>2</v>
      </c>
      <c r="G19" s="48">
        <v>6</v>
      </c>
      <c r="H19" s="48">
        <v>6</v>
      </c>
      <c r="I19" s="48">
        <v>25</v>
      </c>
      <c r="J19" s="53">
        <v>13</v>
      </c>
      <c r="K19" s="48">
        <v>27</v>
      </c>
      <c r="L19" s="54"/>
    </row>
    <row r="20" spans="1:12" s="52" customFormat="1" ht="17.149999999999999" customHeight="1">
      <c r="A20" s="53">
        <v>10</v>
      </c>
      <c r="B20" s="54" t="s">
        <v>844</v>
      </c>
      <c r="C20" s="53">
        <v>31</v>
      </c>
      <c r="D20" s="53">
        <v>0</v>
      </c>
      <c r="E20" s="53">
        <v>5</v>
      </c>
      <c r="F20" s="53">
        <v>5</v>
      </c>
      <c r="G20" s="48">
        <v>10</v>
      </c>
      <c r="H20" s="48">
        <v>10</v>
      </c>
      <c r="I20" s="48">
        <v>21</v>
      </c>
      <c r="J20" s="53">
        <v>18</v>
      </c>
      <c r="K20" s="48">
        <v>26</v>
      </c>
      <c r="L20" s="54"/>
    </row>
    <row r="21" spans="1:12" s="52" customFormat="1" ht="17.149999999999999" customHeight="1">
      <c r="A21" s="53">
        <v>11</v>
      </c>
      <c r="B21" s="54" t="s">
        <v>845</v>
      </c>
      <c r="C21" s="53">
        <v>28</v>
      </c>
      <c r="D21" s="667">
        <v>0</v>
      </c>
      <c r="E21" s="667">
        <v>4</v>
      </c>
      <c r="F21" s="667">
        <v>1</v>
      </c>
      <c r="G21" s="48">
        <v>5</v>
      </c>
      <c r="H21" s="48">
        <v>5</v>
      </c>
      <c r="I21" s="48">
        <v>23</v>
      </c>
      <c r="J21" s="53">
        <v>21</v>
      </c>
      <c r="K21" s="48">
        <v>24</v>
      </c>
      <c r="L21" s="54"/>
    </row>
    <row r="22" spans="1:12" s="52" customFormat="1" ht="17.149999999999999" customHeight="1">
      <c r="A22" s="53">
        <v>12</v>
      </c>
      <c r="B22" s="54" t="s">
        <v>846</v>
      </c>
      <c r="C22" s="53">
        <v>31</v>
      </c>
      <c r="D22" s="667">
        <v>0</v>
      </c>
      <c r="E22" s="667">
        <v>4</v>
      </c>
      <c r="F22" s="667">
        <v>1</v>
      </c>
      <c r="G22" s="48">
        <v>5</v>
      </c>
      <c r="H22" s="48">
        <v>5</v>
      </c>
      <c r="I22" s="48">
        <v>26</v>
      </c>
      <c r="J22" s="53">
        <v>25</v>
      </c>
      <c r="K22" s="48">
        <v>27</v>
      </c>
      <c r="L22" s="54"/>
    </row>
    <row r="23" spans="1:12" s="52" customFormat="1" ht="17.149999999999999" customHeight="1">
      <c r="A23" s="54"/>
      <c r="B23" s="55" t="s">
        <v>18</v>
      </c>
      <c r="C23" s="738">
        <f>SUM(C11:C22)</f>
        <v>365</v>
      </c>
      <c r="D23" s="738">
        <f t="shared" ref="D23:H23" si="0">SUM(D11:D22)</f>
        <v>27</v>
      </c>
      <c r="E23" s="738">
        <f t="shared" si="0"/>
        <v>52</v>
      </c>
      <c r="F23" s="738">
        <f t="shared" si="0"/>
        <v>33</v>
      </c>
      <c r="G23" s="738">
        <f t="shared" si="0"/>
        <v>85</v>
      </c>
      <c r="H23" s="738">
        <f t="shared" si="0"/>
        <v>112</v>
      </c>
      <c r="I23" s="738">
        <f>SUM(I11:I22)</f>
        <v>253</v>
      </c>
      <c r="J23" s="738">
        <f t="shared" ref="J23:K23" si="1">SUM(J11:J22)</f>
        <v>235</v>
      </c>
      <c r="K23" s="738">
        <f t="shared" si="1"/>
        <v>312</v>
      </c>
      <c r="L23" s="54"/>
    </row>
    <row r="24" spans="1:12" s="52" customFormat="1" ht="11.25" customHeight="1">
      <c r="A24" s="56"/>
      <c r="B24" s="57"/>
      <c r="C24" s="58"/>
      <c r="D24" s="56"/>
      <c r="E24" s="56"/>
      <c r="F24" s="56"/>
      <c r="G24" s="56"/>
      <c r="H24" s="56"/>
      <c r="I24" s="56"/>
      <c r="J24" s="56"/>
      <c r="K24" s="56"/>
    </row>
    <row r="25" spans="1:12">
      <c r="A25" s="49" t="s">
        <v>106</v>
      </c>
      <c r="B25" s="49"/>
      <c r="C25" s="49"/>
      <c r="D25" s="49"/>
      <c r="E25" s="49"/>
      <c r="F25" s="49"/>
      <c r="G25" s="49"/>
      <c r="H25" s="49"/>
      <c r="I25" s="49"/>
      <c r="J25" s="49"/>
    </row>
    <row r="26" spans="1:12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2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2">
      <c r="A28" s="286"/>
      <c r="B28" s="286"/>
      <c r="C28"/>
      <c r="D28"/>
      <c r="E28"/>
      <c r="F28"/>
      <c r="G28"/>
      <c r="H28"/>
      <c r="I28"/>
      <c r="J28" s="1021" t="s">
        <v>13</v>
      </c>
      <c r="K28" s="1021"/>
      <c r="L28"/>
    </row>
    <row r="29" spans="1:12" ht="15" customHeight="1">
      <c r="A29" s="286" t="s">
        <v>12</v>
      </c>
      <c r="B29"/>
      <c r="C29" s="399"/>
      <c r="D29" s="826" t="s">
        <v>13</v>
      </c>
      <c r="E29" s="826"/>
      <c r="F29" s="14"/>
      <c r="G29"/>
      <c r="H29"/>
      <c r="I29"/>
      <c r="J29" s="485" t="s">
        <v>14</v>
      </c>
      <c r="K29"/>
      <c r="L29"/>
    </row>
    <row r="30" spans="1:12" ht="15" customHeight="1">
      <c r="A30" s="286"/>
      <c r="B30" s="286"/>
      <c r="C30" s="827" t="s">
        <v>898</v>
      </c>
      <c r="D30" s="827"/>
      <c r="E30" s="827"/>
      <c r="F30" s="827"/>
      <c r="G30"/>
      <c r="H30"/>
      <c r="I30"/>
      <c r="J30" s="485" t="s">
        <v>953</v>
      </c>
      <c r="K30"/>
      <c r="L30"/>
    </row>
    <row r="31" spans="1:12">
      <c r="A31"/>
      <c r="B31"/>
      <c r="C31"/>
      <c r="D31"/>
      <c r="E31"/>
      <c r="F31"/>
      <c r="G31"/>
      <c r="H31"/>
      <c r="I31"/>
      <c r="J31" s="287" t="s">
        <v>84</v>
      </c>
      <c r="K31"/>
      <c r="L31"/>
    </row>
  </sheetData>
  <mergeCells count="19">
    <mergeCell ref="D29:E29"/>
    <mergeCell ref="C30:F30"/>
    <mergeCell ref="C1:H1"/>
    <mergeCell ref="J1:K1"/>
    <mergeCell ref="A3:K3"/>
    <mergeCell ref="A2:K2"/>
    <mergeCell ref="A6:B6"/>
    <mergeCell ref="L7:L9"/>
    <mergeCell ref="J28:K28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S32"/>
  <sheetViews>
    <sheetView topLeftCell="A10" zoomScale="85" zoomScaleNormal="85" zoomScaleSheetLayoutView="100" workbookViewId="0">
      <selection activeCell="J13" sqref="J13"/>
    </sheetView>
  </sheetViews>
  <sheetFormatPr defaultColWidth="9.1796875" defaultRowHeight="14"/>
  <cols>
    <col min="1" max="1" width="4.54296875" style="44" customWidth="1"/>
    <col min="2" max="2" width="14.54296875" style="44" customWidth="1"/>
    <col min="3" max="3" width="11.54296875" style="44" customWidth="1"/>
    <col min="4" max="4" width="12" style="44" customWidth="1"/>
    <col min="5" max="5" width="11.81640625" style="44" customWidth="1"/>
    <col min="6" max="6" width="18.81640625" style="44" customWidth="1"/>
    <col min="7" max="7" width="10.1796875" style="44" customWidth="1"/>
    <col min="8" max="8" width="14.54296875" style="44" customWidth="1"/>
    <col min="9" max="9" width="15.453125" style="44" customWidth="1"/>
    <col min="10" max="10" width="14.54296875" style="44" customWidth="1"/>
    <col min="11" max="11" width="11.81640625" style="44" customWidth="1"/>
    <col min="12" max="16384" width="9.1796875" style="44"/>
  </cols>
  <sheetData>
    <row r="1" spans="1:19" ht="15" customHeight="1">
      <c r="C1" s="824"/>
      <c r="D1" s="824"/>
      <c r="E1" s="824"/>
      <c r="F1" s="824"/>
      <c r="G1" s="824"/>
      <c r="H1" s="824"/>
      <c r="I1" s="150"/>
      <c r="J1" s="36" t="s">
        <v>530</v>
      </c>
    </row>
    <row r="2" spans="1:19" s="51" customFormat="1" ht="19.5" customHeight="1">
      <c r="A2" s="1136" t="s">
        <v>0</v>
      </c>
      <c r="B2" s="1136"/>
      <c r="C2" s="1136"/>
      <c r="D2" s="1136"/>
      <c r="E2" s="1136"/>
      <c r="F2" s="1136"/>
      <c r="G2" s="1136"/>
      <c r="H2" s="1136"/>
      <c r="I2" s="1136"/>
      <c r="J2" s="1136"/>
    </row>
    <row r="3" spans="1:19" s="51" customFormat="1" ht="19.5" customHeight="1">
      <c r="A3" s="1135" t="s">
        <v>743</v>
      </c>
      <c r="B3" s="1135"/>
      <c r="C3" s="1135"/>
      <c r="D3" s="1135"/>
      <c r="E3" s="1135"/>
      <c r="F3" s="1135"/>
      <c r="G3" s="1135"/>
      <c r="H3" s="1135"/>
      <c r="I3" s="1135"/>
      <c r="J3" s="1135"/>
    </row>
    <row r="4" spans="1:19" s="51" customFormat="1" ht="14.25" customHeight="1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9" s="51" customFormat="1" ht="18" customHeight="1">
      <c r="A5" s="1068" t="s">
        <v>750</v>
      </c>
      <c r="B5" s="1068"/>
      <c r="C5" s="1068"/>
      <c r="D5" s="1068"/>
      <c r="E5" s="1068"/>
      <c r="F5" s="1068"/>
      <c r="G5" s="1068"/>
      <c r="H5" s="1068"/>
      <c r="I5" s="1068"/>
      <c r="J5" s="1068"/>
    </row>
    <row r="6" spans="1:19" ht="15.5">
      <c r="A6" s="862" t="s">
        <v>899</v>
      </c>
      <c r="B6" s="862"/>
      <c r="C6" s="126"/>
      <c r="D6" s="126"/>
      <c r="E6" s="126"/>
      <c r="F6" s="126"/>
      <c r="G6" s="126"/>
      <c r="H6" s="126"/>
      <c r="I6" s="148"/>
      <c r="J6" s="148"/>
    </row>
    <row r="7" spans="1:19" ht="29.25" customHeight="1">
      <c r="A7" s="1133" t="s">
        <v>74</v>
      </c>
      <c r="B7" s="1133" t="s">
        <v>75</v>
      </c>
      <c r="C7" s="1133" t="s">
        <v>76</v>
      </c>
      <c r="D7" s="1133" t="s">
        <v>156</v>
      </c>
      <c r="E7" s="1133"/>
      <c r="F7" s="1133"/>
      <c r="G7" s="1133"/>
      <c r="H7" s="1133"/>
      <c r="I7" s="881" t="s">
        <v>235</v>
      </c>
      <c r="J7" s="1133" t="s">
        <v>77</v>
      </c>
      <c r="K7" s="1133" t="s">
        <v>223</v>
      </c>
    </row>
    <row r="8" spans="1:19" ht="34.4" customHeight="1">
      <c r="A8" s="1133"/>
      <c r="B8" s="1133"/>
      <c r="C8" s="1133"/>
      <c r="D8" s="1133" t="s">
        <v>79</v>
      </c>
      <c r="E8" s="1133" t="s">
        <v>80</v>
      </c>
      <c r="F8" s="1133"/>
      <c r="G8" s="1133"/>
      <c r="H8" s="881" t="s">
        <v>81</v>
      </c>
      <c r="I8" s="1134"/>
      <c r="J8" s="1133"/>
      <c r="K8" s="1133"/>
      <c r="R8" s="50"/>
      <c r="S8" s="50"/>
    </row>
    <row r="9" spans="1:19" ht="33.75" customHeight="1">
      <c r="A9" s="1133"/>
      <c r="B9" s="1133"/>
      <c r="C9" s="1133"/>
      <c r="D9" s="1133"/>
      <c r="E9" s="46" t="s">
        <v>82</v>
      </c>
      <c r="F9" s="46" t="s">
        <v>83</v>
      </c>
      <c r="G9" s="46" t="s">
        <v>18</v>
      </c>
      <c r="H9" s="882"/>
      <c r="I9" s="882"/>
      <c r="J9" s="1133"/>
      <c r="K9" s="1133"/>
    </row>
    <row r="10" spans="1:19" s="52" customFormat="1" ht="17.149999999999999" customHeight="1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</row>
    <row r="11" spans="1:19" ht="17.149999999999999" customHeight="1">
      <c r="A11" s="53">
        <v>1</v>
      </c>
      <c r="B11" s="54" t="s">
        <v>835</v>
      </c>
      <c r="C11" s="48">
        <v>30</v>
      </c>
      <c r="D11" s="48">
        <v>0</v>
      </c>
      <c r="E11" s="48">
        <v>4</v>
      </c>
      <c r="F11" s="48">
        <v>5</v>
      </c>
      <c r="G11" s="48">
        <v>9</v>
      </c>
      <c r="H11" s="48">
        <v>9</v>
      </c>
      <c r="I11" s="48">
        <v>21</v>
      </c>
      <c r="J11" s="48">
        <v>21</v>
      </c>
      <c r="K11" s="47"/>
    </row>
    <row r="12" spans="1:19" ht="17.149999999999999" customHeight="1">
      <c r="A12" s="53">
        <v>2</v>
      </c>
      <c r="B12" s="54" t="s">
        <v>836</v>
      </c>
      <c r="C12" s="48">
        <v>31</v>
      </c>
      <c r="D12" s="48">
        <v>0</v>
      </c>
      <c r="E12" s="48">
        <v>5</v>
      </c>
      <c r="F12" s="48">
        <v>3</v>
      </c>
      <c r="G12" s="48">
        <v>8</v>
      </c>
      <c r="H12" s="48">
        <v>8</v>
      </c>
      <c r="I12" s="48">
        <v>23</v>
      </c>
      <c r="J12" s="48">
        <v>23</v>
      </c>
      <c r="K12" s="47"/>
    </row>
    <row r="13" spans="1:19" ht="17.149999999999999" customHeight="1">
      <c r="A13" s="53">
        <v>3</v>
      </c>
      <c r="B13" s="54" t="s">
        <v>837</v>
      </c>
      <c r="C13" s="48">
        <v>30</v>
      </c>
      <c r="D13" s="48">
        <v>0</v>
      </c>
      <c r="E13" s="48">
        <v>4</v>
      </c>
      <c r="F13" s="48">
        <v>1</v>
      </c>
      <c r="G13" s="48">
        <v>5</v>
      </c>
      <c r="H13" s="48">
        <v>5</v>
      </c>
      <c r="I13" s="48">
        <v>25</v>
      </c>
      <c r="J13" s="48">
        <v>25</v>
      </c>
      <c r="K13" s="54"/>
    </row>
    <row r="14" spans="1:19" ht="17.149999999999999" customHeight="1">
      <c r="A14" s="53">
        <v>4</v>
      </c>
      <c r="B14" s="54" t="s">
        <v>838</v>
      </c>
      <c r="C14" s="48">
        <v>31</v>
      </c>
      <c r="D14" s="48">
        <v>27</v>
      </c>
      <c r="E14" s="48">
        <v>4</v>
      </c>
      <c r="F14" s="48">
        <v>0</v>
      </c>
      <c r="G14" s="48">
        <v>4</v>
      </c>
      <c r="H14" s="48">
        <v>31</v>
      </c>
      <c r="I14" s="48">
        <v>0</v>
      </c>
      <c r="J14" s="48">
        <v>0</v>
      </c>
      <c r="K14" s="54"/>
    </row>
    <row r="15" spans="1:19" ht="17.149999999999999" customHeight="1">
      <c r="A15" s="53">
        <v>5</v>
      </c>
      <c r="B15" s="54" t="s">
        <v>839</v>
      </c>
      <c r="C15" s="48">
        <v>31</v>
      </c>
      <c r="D15" s="48">
        <v>0</v>
      </c>
      <c r="E15" s="48">
        <v>5</v>
      </c>
      <c r="F15" s="48">
        <v>3</v>
      </c>
      <c r="G15" s="48">
        <v>8</v>
      </c>
      <c r="H15" s="48">
        <v>8</v>
      </c>
      <c r="I15" s="48">
        <v>23</v>
      </c>
      <c r="J15" s="48">
        <v>23</v>
      </c>
      <c r="K15" s="54"/>
    </row>
    <row r="16" spans="1:19" s="52" customFormat="1" ht="17.149999999999999" customHeight="1">
      <c r="A16" s="53">
        <v>6</v>
      </c>
      <c r="B16" s="54" t="s">
        <v>840</v>
      </c>
      <c r="C16" s="53">
        <v>30</v>
      </c>
      <c r="D16" s="53">
        <v>0</v>
      </c>
      <c r="E16" s="53">
        <v>4</v>
      </c>
      <c r="F16" s="53">
        <v>3</v>
      </c>
      <c r="G16" s="48">
        <v>7</v>
      </c>
      <c r="H16" s="48">
        <v>7</v>
      </c>
      <c r="I16" s="48">
        <v>23</v>
      </c>
      <c r="J16" s="53">
        <v>23</v>
      </c>
      <c r="K16" s="54"/>
    </row>
    <row r="17" spans="1:11" s="52" customFormat="1" ht="17.149999999999999" customHeight="1">
      <c r="A17" s="53">
        <v>7</v>
      </c>
      <c r="B17" s="54" t="s">
        <v>841</v>
      </c>
      <c r="C17" s="53">
        <v>31</v>
      </c>
      <c r="D17" s="53">
        <v>0</v>
      </c>
      <c r="E17" s="53">
        <v>4</v>
      </c>
      <c r="F17" s="53">
        <v>5</v>
      </c>
      <c r="G17" s="48">
        <v>9</v>
      </c>
      <c r="H17" s="48">
        <v>9</v>
      </c>
      <c r="I17" s="48">
        <v>22</v>
      </c>
      <c r="J17" s="53">
        <v>22</v>
      </c>
      <c r="K17" s="54"/>
    </row>
    <row r="18" spans="1:11" s="52" customFormat="1" ht="17.149999999999999" customHeight="1">
      <c r="A18" s="53">
        <v>8</v>
      </c>
      <c r="B18" s="54" t="s">
        <v>842</v>
      </c>
      <c r="C18" s="53">
        <v>30</v>
      </c>
      <c r="D18" s="53">
        <v>0</v>
      </c>
      <c r="E18" s="53">
        <v>5</v>
      </c>
      <c r="F18" s="53">
        <v>4</v>
      </c>
      <c r="G18" s="48">
        <v>9</v>
      </c>
      <c r="H18" s="48">
        <v>9</v>
      </c>
      <c r="I18" s="48">
        <v>21</v>
      </c>
      <c r="J18" s="53">
        <v>21</v>
      </c>
      <c r="K18" s="54"/>
    </row>
    <row r="19" spans="1:11" s="52" customFormat="1" ht="17.149999999999999" customHeight="1">
      <c r="A19" s="53">
        <v>9</v>
      </c>
      <c r="B19" s="54" t="s">
        <v>843</v>
      </c>
      <c r="C19" s="53">
        <v>31</v>
      </c>
      <c r="D19" s="53">
        <v>0</v>
      </c>
      <c r="E19" s="53">
        <v>4</v>
      </c>
      <c r="F19" s="53">
        <v>2</v>
      </c>
      <c r="G19" s="48">
        <v>6</v>
      </c>
      <c r="H19" s="48">
        <v>6</v>
      </c>
      <c r="I19" s="48">
        <v>25</v>
      </c>
      <c r="J19" s="53">
        <v>13</v>
      </c>
      <c r="K19" s="54"/>
    </row>
    <row r="20" spans="1:11" s="52" customFormat="1" ht="17.149999999999999" customHeight="1">
      <c r="A20" s="53">
        <v>10</v>
      </c>
      <c r="B20" s="54" t="s">
        <v>844</v>
      </c>
      <c r="C20" s="53">
        <v>31</v>
      </c>
      <c r="D20" s="53">
        <v>0</v>
      </c>
      <c r="E20" s="53">
        <v>5</v>
      </c>
      <c r="F20" s="53">
        <v>5</v>
      </c>
      <c r="G20" s="48">
        <v>10</v>
      </c>
      <c r="H20" s="48">
        <v>10</v>
      </c>
      <c r="I20" s="48">
        <v>21</v>
      </c>
      <c r="J20" s="53">
        <v>18</v>
      </c>
      <c r="K20" s="54"/>
    </row>
    <row r="21" spans="1:11" s="52" customFormat="1" ht="17.149999999999999" customHeight="1">
      <c r="A21" s="53">
        <v>11</v>
      </c>
      <c r="B21" s="54" t="s">
        <v>845</v>
      </c>
      <c r="C21" s="53">
        <v>28</v>
      </c>
      <c r="D21" s="667">
        <v>0</v>
      </c>
      <c r="E21" s="667">
        <v>4</v>
      </c>
      <c r="F21" s="667">
        <v>1</v>
      </c>
      <c r="G21" s="48">
        <v>5</v>
      </c>
      <c r="H21" s="48">
        <v>5</v>
      </c>
      <c r="I21" s="48">
        <v>23</v>
      </c>
      <c r="J21" s="53">
        <v>21</v>
      </c>
      <c r="K21" s="54"/>
    </row>
    <row r="22" spans="1:11" s="52" customFormat="1" ht="17.149999999999999" customHeight="1">
      <c r="A22" s="53">
        <v>12</v>
      </c>
      <c r="B22" s="54" t="s">
        <v>846</v>
      </c>
      <c r="C22" s="53">
        <v>31</v>
      </c>
      <c r="D22" s="667">
        <v>0</v>
      </c>
      <c r="E22" s="667">
        <v>4</v>
      </c>
      <c r="F22" s="667">
        <v>1</v>
      </c>
      <c r="G22" s="48">
        <v>5</v>
      </c>
      <c r="H22" s="48">
        <v>5</v>
      </c>
      <c r="I22" s="48">
        <v>26</v>
      </c>
      <c r="J22" s="53">
        <v>25</v>
      </c>
      <c r="K22" s="54"/>
    </row>
    <row r="23" spans="1:11" s="52" customFormat="1" ht="17.149999999999999" customHeight="1">
      <c r="A23" s="54"/>
      <c r="B23" s="55" t="s">
        <v>18</v>
      </c>
      <c r="C23" s="53">
        <f>SUM(C11:C22)</f>
        <v>365</v>
      </c>
      <c r="D23" s="53">
        <f t="shared" ref="D23:H23" si="0">SUM(D11:D22)</f>
        <v>27</v>
      </c>
      <c r="E23" s="53">
        <f t="shared" si="0"/>
        <v>52</v>
      </c>
      <c r="F23" s="53">
        <f t="shared" si="0"/>
        <v>33</v>
      </c>
      <c r="G23" s="53">
        <f t="shared" si="0"/>
        <v>85</v>
      </c>
      <c r="H23" s="53">
        <f t="shared" si="0"/>
        <v>112</v>
      </c>
      <c r="I23" s="53">
        <f>SUM(I11:I22)</f>
        <v>253</v>
      </c>
      <c r="J23" s="53">
        <f t="shared" ref="J23" si="1">SUM(J11:J22)</f>
        <v>235</v>
      </c>
      <c r="K23" s="54"/>
    </row>
    <row r="24" spans="1:11" s="52" customFormat="1" ht="11.25" customHeight="1">
      <c r="A24" s="56"/>
      <c r="B24" s="57"/>
      <c r="C24" s="58"/>
      <c r="D24" s="56"/>
      <c r="E24" s="56"/>
      <c r="F24" s="56"/>
      <c r="G24" s="56"/>
      <c r="H24" s="56"/>
      <c r="I24" s="56"/>
      <c r="J24" s="56"/>
      <c r="K24" s="56"/>
    </row>
    <row r="25" spans="1:11">
      <c r="A25" s="49" t="s">
        <v>106</v>
      </c>
      <c r="B25" s="49"/>
      <c r="C25" s="49"/>
      <c r="D25" s="49"/>
      <c r="E25" s="49"/>
      <c r="F25" s="49"/>
      <c r="G25" s="49"/>
      <c r="H25" s="49"/>
      <c r="I25" s="49"/>
      <c r="J25" s="49"/>
    </row>
    <row r="26" spans="1:11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1">
      <c r="D28" s="44" t="s">
        <v>11</v>
      </c>
    </row>
    <row r="29" spans="1:11">
      <c r="A29" s="286"/>
      <c r="B29" s="286"/>
      <c r="C29"/>
      <c r="D29"/>
      <c r="G29" s="274"/>
      <c r="H29" s="494"/>
      <c r="I29" s="1021" t="s">
        <v>13</v>
      </c>
      <c r="J29" s="1021"/>
      <c r="K29" s="1021"/>
    </row>
    <row r="30" spans="1:11" ht="15" customHeight="1">
      <c r="A30" s="286" t="s">
        <v>12</v>
      </c>
      <c r="B30"/>
      <c r="C30" s="826" t="s">
        <v>13</v>
      </c>
      <c r="D30" s="826"/>
      <c r="E30" s="826"/>
      <c r="G30" s="274"/>
      <c r="H30" s="485"/>
      <c r="I30" s="485" t="s">
        <v>14</v>
      </c>
      <c r="J30" s="485"/>
      <c r="K30"/>
    </row>
    <row r="31" spans="1:11" ht="15" customHeight="1">
      <c r="A31" s="286"/>
      <c r="B31" s="286"/>
      <c r="C31" s="827" t="s">
        <v>898</v>
      </c>
      <c r="D31" s="827"/>
      <c r="E31" s="827"/>
      <c r="G31" s="274"/>
      <c r="H31" s="485"/>
      <c r="I31" s="1021" t="s">
        <v>953</v>
      </c>
      <c r="J31" s="1021"/>
      <c r="K31" s="1021"/>
    </row>
    <row r="32" spans="1:11">
      <c r="A32"/>
      <c r="B32"/>
      <c r="C32"/>
      <c r="D32"/>
      <c r="G32" s="274"/>
      <c r="H32" s="406"/>
      <c r="I32" s="287" t="s">
        <v>84</v>
      </c>
      <c r="J32" s="287"/>
      <c r="K32"/>
    </row>
  </sheetData>
  <mergeCells count="19">
    <mergeCell ref="C1:H1"/>
    <mergeCell ref="A2:J2"/>
    <mergeCell ref="A3:J3"/>
    <mergeCell ref="A5:J5"/>
    <mergeCell ref="A6:B6"/>
    <mergeCell ref="I29:K29"/>
    <mergeCell ref="C30:E30"/>
    <mergeCell ref="C31:E31"/>
    <mergeCell ref="I31:K31"/>
    <mergeCell ref="K7:K9"/>
    <mergeCell ref="H8:H9"/>
    <mergeCell ref="A7:A9"/>
    <mergeCell ref="B7:B9"/>
    <mergeCell ref="C7:C9"/>
    <mergeCell ref="D7:H7"/>
    <mergeCell ref="J7:J9"/>
    <mergeCell ref="D8:D9"/>
    <mergeCell ref="E8:G8"/>
    <mergeCell ref="I7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T56"/>
  <sheetViews>
    <sheetView topLeftCell="A28" zoomScale="85" zoomScaleNormal="85" zoomScaleSheetLayoutView="100" workbookViewId="0">
      <selection activeCell="G44" sqref="G44"/>
    </sheetView>
  </sheetViews>
  <sheetFormatPr defaultColWidth="9.1796875" defaultRowHeight="12.5"/>
  <cols>
    <col min="1" max="1" width="5.54296875" style="257" customWidth="1"/>
    <col min="2" max="2" width="19.453125" style="257" bestFit="1" customWidth="1"/>
    <col min="3" max="3" width="10.453125" style="257" customWidth="1"/>
    <col min="4" max="4" width="8.453125" style="257" customWidth="1"/>
    <col min="5" max="6" width="9.81640625" style="257" customWidth="1"/>
    <col min="7" max="7" width="10.81640625" style="257" customWidth="1"/>
    <col min="8" max="8" width="12.81640625" style="257" customWidth="1"/>
    <col min="9" max="9" width="9.453125" style="257" customWidth="1"/>
    <col min="10" max="10" width="9.26953125" style="257" customWidth="1"/>
    <col min="11" max="11" width="8" style="257" customWidth="1"/>
    <col min="12" max="14" width="8.1796875" style="257" customWidth="1"/>
    <col min="15" max="15" width="8.453125" style="257" customWidth="1"/>
    <col min="16" max="16" width="8.1796875" style="257" customWidth="1"/>
    <col min="17" max="18" width="8.81640625" style="257" customWidth="1"/>
    <col min="19" max="19" width="10.54296875" style="257" customWidth="1"/>
    <col min="20" max="20" width="14.1796875" style="257" customWidth="1"/>
    <col min="21" max="16384" width="9.1796875" style="257"/>
  </cols>
  <sheetData>
    <row r="1" spans="1:20" ht="12.75" customHeight="1">
      <c r="G1" s="1152"/>
      <c r="H1" s="1152"/>
      <c r="I1" s="1152"/>
      <c r="Q1" s="1153" t="s">
        <v>531</v>
      </c>
      <c r="R1" s="1153"/>
      <c r="S1" s="1153"/>
      <c r="T1" s="1153"/>
    </row>
    <row r="2" spans="1:20" ht="15.5">
      <c r="A2" s="1150" t="s">
        <v>0</v>
      </c>
      <c r="B2" s="1150"/>
      <c r="C2" s="1150"/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0"/>
      <c r="P2" s="1150"/>
      <c r="Q2" s="1150"/>
      <c r="R2" s="1150"/>
      <c r="S2" s="1150"/>
      <c r="T2" s="1150"/>
    </row>
    <row r="3" spans="1:20" ht="18">
      <c r="A3" s="1151" t="s">
        <v>743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  <c r="L3" s="1151"/>
      <c r="M3" s="1151"/>
      <c r="N3" s="1151"/>
      <c r="O3" s="1151"/>
      <c r="P3" s="1151"/>
      <c r="Q3" s="1151"/>
      <c r="R3" s="1151"/>
      <c r="S3" s="1151"/>
      <c r="T3" s="1151"/>
    </row>
    <row r="4" spans="1:20" ht="12.75" customHeight="1">
      <c r="A4" s="1149" t="s">
        <v>751</v>
      </c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  <c r="T4" s="1149"/>
    </row>
    <row r="5" spans="1:20" s="302" customFormat="1" ht="7.5" customHeight="1">
      <c r="A5" s="1149"/>
      <c r="B5" s="1149"/>
      <c r="C5" s="1149"/>
      <c r="D5" s="1149"/>
      <c r="E5" s="1149"/>
      <c r="F5" s="1149"/>
      <c r="G5" s="1149"/>
      <c r="H5" s="1149"/>
      <c r="I5" s="1149"/>
      <c r="J5" s="1149"/>
      <c r="K5" s="1149"/>
      <c r="L5" s="1149"/>
      <c r="M5" s="1149"/>
      <c r="N5" s="1149"/>
      <c r="O5" s="1149"/>
      <c r="P5" s="1149"/>
      <c r="Q5" s="1149"/>
      <c r="R5" s="1149"/>
      <c r="S5" s="1149"/>
      <c r="T5" s="1149"/>
    </row>
    <row r="6" spans="1:20">
      <c r="A6" s="1137"/>
      <c r="B6" s="1137"/>
      <c r="C6" s="1137"/>
      <c r="D6" s="1137"/>
      <c r="E6" s="1137"/>
      <c r="F6" s="1137"/>
      <c r="G6" s="1137"/>
      <c r="H6" s="1137"/>
      <c r="I6" s="1137"/>
      <c r="J6" s="1137"/>
      <c r="K6" s="1137"/>
      <c r="L6" s="1137"/>
      <c r="M6" s="1137"/>
      <c r="N6" s="1137"/>
      <c r="O6" s="1137"/>
      <c r="P6" s="1137"/>
      <c r="Q6" s="1137"/>
      <c r="R6" s="1137"/>
      <c r="S6" s="1137"/>
      <c r="T6" s="1137"/>
    </row>
    <row r="7" spans="1:20" ht="13">
      <c r="A7" s="1142" t="s">
        <v>899</v>
      </c>
      <c r="B7" s="1142"/>
      <c r="H7" s="554"/>
      <c r="L7" s="1138"/>
      <c r="M7" s="1138"/>
      <c r="N7" s="1138"/>
      <c r="O7" s="1138"/>
      <c r="P7" s="1138"/>
      <c r="Q7" s="1138"/>
      <c r="R7" s="1138"/>
      <c r="S7" s="1138"/>
      <c r="T7" s="1138"/>
    </row>
    <row r="8" spans="1:20" ht="24.75" customHeight="1">
      <c r="A8" s="1078" t="s">
        <v>2</v>
      </c>
      <c r="B8" s="1078" t="s">
        <v>3</v>
      </c>
      <c r="C8" s="1139" t="s">
        <v>484</v>
      </c>
      <c r="D8" s="1140"/>
      <c r="E8" s="1140"/>
      <c r="F8" s="1140"/>
      <c r="G8" s="1141"/>
      <c r="H8" s="1143" t="s">
        <v>85</v>
      </c>
      <c r="I8" s="1139" t="s">
        <v>86</v>
      </c>
      <c r="J8" s="1140"/>
      <c r="K8" s="1140"/>
      <c r="L8" s="1141"/>
      <c r="M8" s="1078" t="s">
        <v>648</v>
      </c>
      <c r="N8" s="1078"/>
      <c r="O8" s="1078"/>
      <c r="P8" s="1078"/>
      <c r="Q8" s="1078"/>
      <c r="R8" s="1078"/>
      <c r="S8" s="1145" t="s">
        <v>706</v>
      </c>
      <c r="T8" s="1145"/>
    </row>
    <row r="9" spans="1:20" ht="44.5" customHeight="1">
      <c r="A9" s="1078"/>
      <c r="B9" s="1078"/>
      <c r="C9" s="550" t="s">
        <v>5</v>
      </c>
      <c r="D9" s="550" t="s">
        <v>6</v>
      </c>
      <c r="E9" s="550" t="s">
        <v>354</v>
      </c>
      <c r="F9" s="552" t="s">
        <v>100</v>
      </c>
      <c r="G9" s="552" t="s">
        <v>224</v>
      </c>
      <c r="H9" s="1144"/>
      <c r="I9" s="550" t="s">
        <v>90</v>
      </c>
      <c r="J9" s="550" t="s">
        <v>20</v>
      </c>
      <c r="K9" s="550" t="s">
        <v>42</v>
      </c>
      <c r="L9" s="550" t="s">
        <v>685</v>
      </c>
      <c r="M9" s="550" t="s">
        <v>18</v>
      </c>
      <c r="N9" s="550" t="s">
        <v>649</v>
      </c>
      <c r="O9" s="550" t="s">
        <v>650</v>
      </c>
      <c r="P9" s="550" t="s">
        <v>651</v>
      </c>
      <c r="Q9" s="550" t="s">
        <v>652</v>
      </c>
      <c r="R9" s="550" t="s">
        <v>653</v>
      </c>
      <c r="S9" s="550" t="s">
        <v>711</v>
      </c>
      <c r="T9" s="550" t="s">
        <v>709</v>
      </c>
    </row>
    <row r="10" spans="1:20" s="263" customFormat="1" ht="13">
      <c r="A10" s="307">
        <v>1</v>
      </c>
      <c r="B10" s="307">
        <v>2</v>
      </c>
      <c r="C10" s="307">
        <v>3</v>
      </c>
      <c r="D10" s="307">
        <v>4</v>
      </c>
      <c r="E10" s="307">
        <v>5</v>
      </c>
      <c r="F10" s="307">
        <v>6</v>
      </c>
      <c r="G10" s="307">
        <v>7</v>
      </c>
      <c r="H10" s="307">
        <v>8</v>
      </c>
      <c r="I10" s="307">
        <v>9</v>
      </c>
      <c r="J10" s="307">
        <v>10</v>
      </c>
      <c r="K10" s="307">
        <v>11</v>
      </c>
      <c r="L10" s="307">
        <v>12</v>
      </c>
      <c r="M10" s="307">
        <v>13</v>
      </c>
      <c r="N10" s="307">
        <v>14</v>
      </c>
      <c r="O10" s="307">
        <v>15</v>
      </c>
      <c r="P10" s="307">
        <v>16</v>
      </c>
      <c r="Q10" s="307">
        <v>17</v>
      </c>
      <c r="R10" s="307">
        <v>18</v>
      </c>
      <c r="S10" s="307">
        <v>19</v>
      </c>
      <c r="T10" s="307">
        <v>20</v>
      </c>
    </row>
    <row r="11" spans="1:20" s="263" customFormat="1" ht="14.5">
      <c r="A11" s="532" t="s">
        <v>257</v>
      </c>
      <c r="B11" s="533" t="s">
        <v>901</v>
      </c>
      <c r="C11" s="558">
        <v>62548</v>
      </c>
      <c r="D11" s="518">
        <v>6711</v>
      </c>
      <c r="E11" s="435">
        <v>0</v>
      </c>
      <c r="F11" s="435">
        <v>0</v>
      </c>
      <c r="G11" s="550">
        <f>SUM(C11:F11)</f>
        <v>69259</v>
      </c>
      <c r="H11" s="436">
        <v>235</v>
      </c>
      <c r="I11" s="437">
        <f>ROUND(G11*H11*100/1000000,3)</f>
        <v>1627.587</v>
      </c>
      <c r="J11" s="438">
        <f>I11</f>
        <v>1627.587</v>
      </c>
      <c r="K11" s="307" t="s">
        <v>7</v>
      </c>
      <c r="L11" s="307" t="s">
        <v>7</v>
      </c>
      <c r="M11" s="307" t="s">
        <v>7</v>
      </c>
      <c r="N11" s="307" t="s">
        <v>7</v>
      </c>
      <c r="O11" s="307" t="s">
        <v>7</v>
      </c>
      <c r="P11" s="307" t="s">
        <v>7</v>
      </c>
      <c r="Q11" s="307" t="s">
        <v>7</v>
      </c>
      <c r="R11" s="307" t="s">
        <v>7</v>
      </c>
      <c r="S11" s="435">
        <v>136</v>
      </c>
      <c r="T11" s="703">
        <f>ROUND(J11*1360/100000,2)</f>
        <v>22.14</v>
      </c>
    </row>
    <row r="12" spans="1:20" s="263" customFormat="1" ht="14.5">
      <c r="A12" s="532" t="s">
        <v>258</v>
      </c>
      <c r="B12" s="533" t="s">
        <v>902</v>
      </c>
      <c r="C12" s="558">
        <v>149444</v>
      </c>
      <c r="D12" s="518">
        <v>7272</v>
      </c>
      <c r="E12" s="435">
        <v>0</v>
      </c>
      <c r="F12" s="435">
        <v>0</v>
      </c>
      <c r="G12" s="550">
        <f t="shared" ref="G12:G43" si="0">SUM(C12:F12)</f>
        <v>156716</v>
      </c>
      <c r="H12" s="436">
        <v>235</v>
      </c>
      <c r="I12" s="437">
        <f t="shared" ref="I12:I43" si="1">ROUND(G12*H12*100/1000000,3)</f>
        <v>3682.826</v>
      </c>
      <c r="J12" s="438">
        <f t="shared" ref="J12:J43" si="2">I12</f>
        <v>3682.826</v>
      </c>
      <c r="K12" s="307" t="s">
        <v>7</v>
      </c>
      <c r="L12" s="307" t="s">
        <v>7</v>
      </c>
      <c r="M12" s="307" t="s">
        <v>7</v>
      </c>
      <c r="N12" s="307" t="s">
        <v>7</v>
      </c>
      <c r="O12" s="307" t="s">
        <v>7</v>
      </c>
      <c r="P12" s="307" t="s">
        <v>7</v>
      </c>
      <c r="Q12" s="307" t="s">
        <v>7</v>
      </c>
      <c r="R12" s="307" t="s">
        <v>7</v>
      </c>
      <c r="S12" s="435">
        <v>136</v>
      </c>
      <c r="T12" s="703">
        <f t="shared" ref="T12:T43" si="3">ROUND(J12*1360/100000,2)</f>
        <v>50.09</v>
      </c>
    </row>
    <row r="13" spans="1:20" s="263" customFormat="1" ht="14.5">
      <c r="A13" s="532" t="s">
        <v>259</v>
      </c>
      <c r="B13" s="533" t="s">
        <v>903</v>
      </c>
      <c r="C13" s="558">
        <v>68761</v>
      </c>
      <c r="D13" s="518">
        <v>5930</v>
      </c>
      <c r="E13" s="435">
        <v>0</v>
      </c>
      <c r="F13" s="435">
        <v>0</v>
      </c>
      <c r="G13" s="550">
        <f t="shared" si="0"/>
        <v>74691</v>
      </c>
      <c r="H13" s="436">
        <v>235</v>
      </c>
      <c r="I13" s="437">
        <f t="shared" si="1"/>
        <v>1755.239</v>
      </c>
      <c r="J13" s="438">
        <f t="shared" si="2"/>
        <v>1755.239</v>
      </c>
      <c r="K13" s="307" t="s">
        <v>7</v>
      </c>
      <c r="L13" s="307" t="s">
        <v>7</v>
      </c>
      <c r="M13" s="307" t="s">
        <v>7</v>
      </c>
      <c r="N13" s="307" t="s">
        <v>7</v>
      </c>
      <c r="O13" s="307" t="s">
        <v>7</v>
      </c>
      <c r="P13" s="307" t="s">
        <v>7</v>
      </c>
      <c r="Q13" s="307" t="s">
        <v>7</v>
      </c>
      <c r="R13" s="307" t="s">
        <v>7</v>
      </c>
      <c r="S13" s="435">
        <v>136</v>
      </c>
      <c r="T13" s="703">
        <f t="shared" si="3"/>
        <v>23.87</v>
      </c>
    </row>
    <row r="14" spans="1:20" s="263" customFormat="1" ht="14.5">
      <c r="A14" s="532" t="s">
        <v>260</v>
      </c>
      <c r="B14" s="533" t="s">
        <v>904</v>
      </c>
      <c r="C14" s="558">
        <v>144700</v>
      </c>
      <c r="D14" s="518">
        <v>4954</v>
      </c>
      <c r="E14" s="435">
        <v>0</v>
      </c>
      <c r="F14" s="435">
        <v>0</v>
      </c>
      <c r="G14" s="550">
        <f t="shared" si="0"/>
        <v>149654</v>
      </c>
      <c r="H14" s="436">
        <v>235</v>
      </c>
      <c r="I14" s="437">
        <f t="shared" si="1"/>
        <v>3516.8690000000001</v>
      </c>
      <c r="J14" s="438">
        <f t="shared" si="2"/>
        <v>3516.8690000000001</v>
      </c>
      <c r="K14" s="307" t="s">
        <v>7</v>
      </c>
      <c r="L14" s="307" t="s">
        <v>7</v>
      </c>
      <c r="M14" s="307" t="s">
        <v>7</v>
      </c>
      <c r="N14" s="307" t="s">
        <v>7</v>
      </c>
      <c r="O14" s="307" t="s">
        <v>7</v>
      </c>
      <c r="P14" s="307" t="s">
        <v>7</v>
      </c>
      <c r="Q14" s="307" t="s">
        <v>7</v>
      </c>
      <c r="R14" s="307" t="s">
        <v>7</v>
      </c>
      <c r="S14" s="435">
        <v>136</v>
      </c>
      <c r="T14" s="703">
        <f t="shared" si="3"/>
        <v>47.83</v>
      </c>
    </row>
    <row r="15" spans="1:20" s="263" customFormat="1" ht="14.5">
      <c r="A15" s="532" t="s">
        <v>261</v>
      </c>
      <c r="B15" s="533" t="s">
        <v>905</v>
      </c>
      <c r="C15" s="558">
        <v>41684</v>
      </c>
      <c r="D15" s="518">
        <v>6662</v>
      </c>
      <c r="E15" s="435">
        <v>0</v>
      </c>
      <c r="F15" s="435">
        <v>0</v>
      </c>
      <c r="G15" s="550">
        <f t="shared" si="0"/>
        <v>48346</v>
      </c>
      <c r="H15" s="436">
        <v>235</v>
      </c>
      <c r="I15" s="437">
        <f t="shared" si="1"/>
        <v>1136.1310000000001</v>
      </c>
      <c r="J15" s="438">
        <f t="shared" si="2"/>
        <v>1136.1310000000001</v>
      </c>
      <c r="K15" s="307" t="s">
        <v>7</v>
      </c>
      <c r="L15" s="307" t="s">
        <v>7</v>
      </c>
      <c r="M15" s="307" t="s">
        <v>7</v>
      </c>
      <c r="N15" s="307" t="s">
        <v>7</v>
      </c>
      <c r="O15" s="307" t="s">
        <v>7</v>
      </c>
      <c r="P15" s="307" t="s">
        <v>7</v>
      </c>
      <c r="Q15" s="307" t="s">
        <v>7</v>
      </c>
      <c r="R15" s="307" t="s">
        <v>7</v>
      </c>
      <c r="S15" s="435">
        <v>136</v>
      </c>
      <c r="T15" s="703">
        <f t="shared" si="3"/>
        <v>15.45</v>
      </c>
    </row>
    <row r="16" spans="1:20" s="263" customFormat="1" ht="14.5">
      <c r="A16" s="532" t="s">
        <v>262</v>
      </c>
      <c r="B16" s="533" t="s">
        <v>906</v>
      </c>
      <c r="C16" s="558">
        <v>98958</v>
      </c>
      <c r="D16" s="518">
        <v>2350</v>
      </c>
      <c r="E16" s="435">
        <v>0</v>
      </c>
      <c r="F16" s="435">
        <v>0</v>
      </c>
      <c r="G16" s="550">
        <f t="shared" si="0"/>
        <v>101308</v>
      </c>
      <c r="H16" s="436">
        <v>235</v>
      </c>
      <c r="I16" s="437">
        <f t="shared" si="1"/>
        <v>2380.7379999999998</v>
      </c>
      <c r="J16" s="438">
        <f t="shared" si="2"/>
        <v>2380.7379999999998</v>
      </c>
      <c r="K16" s="307" t="s">
        <v>7</v>
      </c>
      <c r="L16" s="307" t="s">
        <v>7</v>
      </c>
      <c r="M16" s="307" t="s">
        <v>7</v>
      </c>
      <c r="N16" s="307" t="s">
        <v>7</v>
      </c>
      <c r="O16" s="307" t="s">
        <v>7</v>
      </c>
      <c r="P16" s="307" t="s">
        <v>7</v>
      </c>
      <c r="Q16" s="307" t="s">
        <v>7</v>
      </c>
      <c r="R16" s="307" t="s">
        <v>7</v>
      </c>
      <c r="S16" s="435">
        <v>136</v>
      </c>
      <c r="T16" s="703">
        <f t="shared" si="3"/>
        <v>32.380000000000003</v>
      </c>
    </row>
    <row r="17" spans="1:20" s="263" customFormat="1" ht="14.5">
      <c r="A17" s="532" t="s">
        <v>263</v>
      </c>
      <c r="B17" s="533" t="s">
        <v>907</v>
      </c>
      <c r="C17" s="558">
        <v>55723</v>
      </c>
      <c r="D17" s="518">
        <v>5660</v>
      </c>
      <c r="E17" s="435">
        <v>0</v>
      </c>
      <c r="F17" s="435">
        <v>0</v>
      </c>
      <c r="G17" s="550">
        <f t="shared" si="0"/>
        <v>61383</v>
      </c>
      <c r="H17" s="436">
        <v>235</v>
      </c>
      <c r="I17" s="437">
        <f t="shared" si="1"/>
        <v>1442.501</v>
      </c>
      <c r="J17" s="438">
        <f t="shared" si="2"/>
        <v>1442.501</v>
      </c>
      <c r="K17" s="307" t="s">
        <v>7</v>
      </c>
      <c r="L17" s="307" t="s">
        <v>7</v>
      </c>
      <c r="M17" s="307" t="s">
        <v>7</v>
      </c>
      <c r="N17" s="307" t="s">
        <v>7</v>
      </c>
      <c r="O17" s="307" t="s">
        <v>7</v>
      </c>
      <c r="P17" s="307" t="s">
        <v>7</v>
      </c>
      <c r="Q17" s="307" t="s">
        <v>7</v>
      </c>
      <c r="R17" s="307" t="s">
        <v>7</v>
      </c>
      <c r="S17" s="435">
        <v>136</v>
      </c>
      <c r="T17" s="703">
        <f t="shared" si="3"/>
        <v>19.62</v>
      </c>
    </row>
    <row r="18" spans="1:20" s="263" customFormat="1" ht="14.5">
      <c r="A18" s="532" t="s">
        <v>264</v>
      </c>
      <c r="B18" s="533" t="s">
        <v>908</v>
      </c>
      <c r="C18" s="558">
        <v>176314</v>
      </c>
      <c r="D18" s="518">
        <v>16253</v>
      </c>
      <c r="E18" s="435">
        <v>0</v>
      </c>
      <c r="F18" s="435">
        <v>0</v>
      </c>
      <c r="G18" s="550">
        <f t="shared" si="0"/>
        <v>192567</v>
      </c>
      <c r="H18" s="436">
        <v>235</v>
      </c>
      <c r="I18" s="437">
        <f t="shared" si="1"/>
        <v>4525.3249999999998</v>
      </c>
      <c r="J18" s="438">
        <f t="shared" si="2"/>
        <v>4525.3249999999998</v>
      </c>
      <c r="K18" s="307" t="s">
        <v>7</v>
      </c>
      <c r="L18" s="307" t="s">
        <v>7</v>
      </c>
      <c r="M18" s="307" t="s">
        <v>7</v>
      </c>
      <c r="N18" s="307" t="s">
        <v>7</v>
      </c>
      <c r="O18" s="307" t="s">
        <v>7</v>
      </c>
      <c r="P18" s="307" t="s">
        <v>7</v>
      </c>
      <c r="Q18" s="307" t="s">
        <v>7</v>
      </c>
      <c r="R18" s="307" t="s">
        <v>7</v>
      </c>
      <c r="S18" s="435">
        <v>136</v>
      </c>
      <c r="T18" s="703">
        <f t="shared" si="3"/>
        <v>61.54</v>
      </c>
    </row>
    <row r="19" spans="1:20" s="263" customFormat="1" ht="14.5">
      <c r="A19" s="532" t="s">
        <v>283</v>
      </c>
      <c r="B19" s="533" t="s">
        <v>909</v>
      </c>
      <c r="C19" s="558">
        <v>87731</v>
      </c>
      <c r="D19" s="518">
        <v>1084</v>
      </c>
      <c r="E19" s="435">
        <v>0</v>
      </c>
      <c r="F19" s="435">
        <v>0</v>
      </c>
      <c r="G19" s="550">
        <f t="shared" si="0"/>
        <v>88815</v>
      </c>
      <c r="H19" s="436">
        <v>235</v>
      </c>
      <c r="I19" s="437">
        <f t="shared" si="1"/>
        <v>2087.1529999999998</v>
      </c>
      <c r="J19" s="438">
        <f t="shared" si="2"/>
        <v>2087.1529999999998</v>
      </c>
      <c r="K19" s="307" t="s">
        <v>7</v>
      </c>
      <c r="L19" s="307" t="s">
        <v>7</v>
      </c>
      <c r="M19" s="307" t="s">
        <v>7</v>
      </c>
      <c r="N19" s="307" t="s">
        <v>7</v>
      </c>
      <c r="O19" s="307" t="s">
        <v>7</v>
      </c>
      <c r="P19" s="307" t="s">
        <v>7</v>
      </c>
      <c r="Q19" s="307" t="s">
        <v>7</v>
      </c>
      <c r="R19" s="307" t="s">
        <v>7</v>
      </c>
      <c r="S19" s="435">
        <v>136</v>
      </c>
      <c r="T19" s="703">
        <f t="shared" si="3"/>
        <v>28.39</v>
      </c>
    </row>
    <row r="20" spans="1:20" s="263" customFormat="1" ht="14.5">
      <c r="A20" s="532" t="s">
        <v>284</v>
      </c>
      <c r="B20" s="533" t="s">
        <v>910</v>
      </c>
      <c r="C20" s="558">
        <v>12948</v>
      </c>
      <c r="D20" s="518">
        <v>1990</v>
      </c>
      <c r="E20" s="435">
        <v>0</v>
      </c>
      <c r="F20" s="435">
        <v>0</v>
      </c>
      <c r="G20" s="550">
        <f t="shared" si="0"/>
        <v>14938</v>
      </c>
      <c r="H20" s="436">
        <v>235</v>
      </c>
      <c r="I20" s="437">
        <f t="shared" si="1"/>
        <v>351.04300000000001</v>
      </c>
      <c r="J20" s="438">
        <f t="shared" si="2"/>
        <v>351.04300000000001</v>
      </c>
      <c r="K20" s="307" t="s">
        <v>7</v>
      </c>
      <c r="L20" s="307" t="s">
        <v>7</v>
      </c>
      <c r="M20" s="307" t="s">
        <v>7</v>
      </c>
      <c r="N20" s="307" t="s">
        <v>7</v>
      </c>
      <c r="O20" s="307" t="s">
        <v>7</v>
      </c>
      <c r="P20" s="307" t="s">
        <v>7</v>
      </c>
      <c r="Q20" s="307" t="s">
        <v>7</v>
      </c>
      <c r="R20" s="307" t="s">
        <v>7</v>
      </c>
      <c r="S20" s="435">
        <v>136</v>
      </c>
      <c r="T20" s="703">
        <f t="shared" si="3"/>
        <v>4.7699999999999996</v>
      </c>
    </row>
    <row r="21" spans="1:20" s="263" customFormat="1" ht="14.5">
      <c r="A21" s="532" t="s">
        <v>285</v>
      </c>
      <c r="B21" s="533" t="s">
        <v>911</v>
      </c>
      <c r="C21" s="558">
        <v>109694</v>
      </c>
      <c r="D21" s="518">
        <v>4108</v>
      </c>
      <c r="E21" s="435">
        <v>0</v>
      </c>
      <c r="F21" s="435">
        <v>0</v>
      </c>
      <c r="G21" s="550">
        <f t="shared" si="0"/>
        <v>113802</v>
      </c>
      <c r="H21" s="436">
        <v>235</v>
      </c>
      <c r="I21" s="437">
        <f t="shared" si="1"/>
        <v>2674.3470000000002</v>
      </c>
      <c r="J21" s="438">
        <f t="shared" si="2"/>
        <v>2674.3470000000002</v>
      </c>
      <c r="K21" s="307" t="s">
        <v>7</v>
      </c>
      <c r="L21" s="307" t="s">
        <v>7</v>
      </c>
      <c r="M21" s="307" t="s">
        <v>7</v>
      </c>
      <c r="N21" s="307" t="s">
        <v>7</v>
      </c>
      <c r="O21" s="307" t="s">
        <v>7</v>
      </c>
      <c r="P21" s="307" t="s">
        <v>7</v>
      </c>
      <c r="Q21" s="307" t="s">
        <v>7</v>
      </c>
      <c r="R21" s="307" t="s">
        <v>7</v>
      </c>
      <c r="S21" s="435">
        <v>136</v>
      </c>
      <c r="T21" s="703">
        <f t="shared" si="3"/>
        <v>36.369999999999997</v>
      </c>
    </row>
    <row r="22" spans="1:20" s="263" customFormat="1" ht="14.5">
      <c r="A22" s="532" t="s">
        <v>313</v>
      </c>
      <c r="B22" s="533" t="s">
        <v>912</v>
      </c>
      <c r="C22" s="558">
        <v>69950</v>
      </c>
      <c r="D22" s="518">
        <v>1210</v>
      </c>
      <c r="E22" s="435">
        <v>0</v>
      </c>
      <c r="F22" s="435">
        <v>0</v>
      </c>
      <c r="G22" s="550">
        <f t="shared" si="0"/>
        <v>71160</v>
      </c>
      <c r="H22" s="436">
        <v>235</v>
      </c>
      <c r="I22" s="437">
        <f t="shared" si="1"/>
        <v>1672.26</v>
      </c>
      <c r="J22" s="438">
        <f t="shared" si="2"/>
        <v>1672.26</v>
      </c>
      <c r="K22" s="307" t="s">
        <v>7</v>
      </c>
      <c r="L22" s="307" t="s">
        <v>7</v>
      </c>
      <c r="M22" s="307" t="s">
        <v>7</v>
      </c>
      <c r="N22" s="307" t="s">
        <v>7</v>
      </c>
      <c r="O22" s="307" t="s">
        <v>7</v>
      </c>
      <c r="P22" s="307" t="s">
        <v>7</v>
      </c>
      <c r="Q22" s="307" t="s">
        <v>7</v>
      </c>
      <c r="R22" s="307" t="s">
        <v>7</v>
      </c>
      <c r="S22" s="435">
        <v>136</v>
      </c>
      <c r="T22" s="703">
        <f t="shared" si="3"/>
        <v>22.74</v>
      </c>
    </row>
    <row r="23" spans="1:20" s="263" customFormat="1" ht="14.5">
      <c r="A23" s="532" t="s">
        <v>314</v>
      </c>
      <c r="B23" s="533" t="s">
        <v>913</v>
      </c>
      <c r="C23" s="558">
        <v>63878</v>
      </c>
      <c r="D23" s="518">
        <v>4838</v>
      </c>
      <c r="E23" s="435">
        <v>0</v>
      </c>
      <c r="F23" s="435">
        <v>0</v>
      </c>
      <c r="G23" s="550">
        <f t="shared" si="0"/>
        <v>68716</v>
      </c>
      <c r="H23" s="436">
        <v>235</v>
      </c>
      <c r="I23" s="437">
        <f t="shared" si="1"/>
        <v>1614.826</v>
      </c>
      <c r="J23" s="438">
        <f t="shared" si="2"/>
        <v>1614.826</v>
      </c>
      <c r="K23" s="307" t="s">
        <v>7</v>
      </c>
      <c r="L23" s="307" t="s">
        <v>7</v>
      </c>
      <c r="M23" s="307" t="s">
        <v>7</v>
      </c>
      <c r="N23" s="307" t="s">
        <v>7</v>
      </c>
      <c r="O23" s="307" t="s">
        <v>7</v>
      </c>
      <c r="P23" s="307" t="s">
        <v>7</v>
      </c>
      <c r="Q23" s="307" t="s">
        <v>7</v>
      </c>
      <c r="R23" s="307" t="s">
        <v>7</v>
      </c>
      <c r="S23" s="435">
        <v>136</v>
      </c>
      <c r="T23" s="703">
        <f t="shared" si="3"/>
        <v>21.96</v>
      </c>
    </row>
    <row r="24" spans="1:20" s="263" customFormat="1" ht="14.5">
      <c r="A24" s="532" t="s">
        <v>315</v>
      </c>
      <c r="B24" s="533" t="s">
        <v>914</v>
      </c>
      <c r="C24" s="558">
        <v>48033</v>
      </c>
      <c r="D24" s="518">
        <v>1399</v>
      </c>
      <c r="E24" s="435">
        <v>0</v>
      </c>
      <c r="F24" s="435">
        <v>0</v>
      </c>
      <c r="G24" s="550">
        <f t="shared" si="0"/>
        <v>49432</v>
      </c>
      <c r="H24" s="436">
        <v>235</v>
      </c>
      <c r="I24" s="437">
        <f t="shared" si="1"/>
        <v>1161.652</v>
      </c>
      <c r="J24" s="438">
        <f t="shared" si="2"/>
        <v>1161.652</v>
      </c>
      <c r="K24" s="307" t="s">
        <v>7</v>
      </c>
      <c r="L24" s="307" t="s">
        <v>7</v>
      </c>
      <c r="M24" s="307" t="s">
        <v>7</v>
      </c>
      <c r="N24" s="307" t="s">
        <v>7</v>
      </c>
      <c r="O24" s="307" t="s">
        <v>7</v>
      </c>
      <c r="P24" s="307" t="s">
        <v>7</v>
      </c>
      <c r="Q24" s="307" t="s">
        <v>7</v>
      </c>
      <c r="R24" s="307" t="s">
        <v>7</v>
      </c>
      <c r="S24" s="435">
        <v>136</v>
      </c>
      <c r="T24" s="703">
        <f t="shared" si="3"/>
        <v>15.8</v>
      </c>
    </row>
    <row r="25" spans="1:20" s="263" customFormat="1" ht="14.5">
      <c r="A25" s="532" t="s">
        <v>316</v>
      </c>
      <c r="B25" s="533" t="s">
        <v>915</v>
      </c>
      <c r="C25" s="558">
        <v>45594</v>
      </c>
      <c r="D25" s="518">
        <v>2208</v>
      </c>
      <c r="E25" s="435">
        <v>0</v>
      </c>
      <c r="F25" s="435">
        <v>0</v>
      </c>
      <c r="G25" s="550">
        <f t="shared" si="0"/>
        <v>47802</v>
      </c>
      <c r="H25" s="436">
        <v>235</v>
      </c>
      <c r="I25" s="437">
        <f t="shared" si="1"/>
        <v>1123.347</v>
      </c>
      <c r="J25" s="438">
        <f t="shared" si="2"/>
        <v>1123.347</v>
      </c>
      <c r="K25" s="307" t="s">
        <v>7</v>
      </c>
      <c r="L25" s="307" t="s">
        <v>7</v>
      </c>
      <c r="M25" s="307" t="s">
        <v>7</v>
      </c>
      <c r="N25" s="307" t="s">
        <v>7</v>
      </c>
      <c r="O25" s="307" t="s">
        <v>7</v>
      </c>
      <c r="P25" s="307" t="s">
        <v>7</v>
      </c>
      <c r="Q25" s="307" t="s">
        <v>7</v>
      </c>
      <c r="R25" s="307" t="s">
        <v>7</v>
      </c>
      <c r="S25" s="435">
        <v>136</v>
      </c>
      <c r="T25" s="703">
        <f t="shared" si="3"/>
        <v>15.28</v>
      </c>
    </row>
    <row r="26" spans="1:20" s="263" customFormat="1" ht="14.5">
      <c r="A26" s="532" t="s">
        <v>916</v>
      </c>
      <c r="B26" s="533" t="s">
        <v>917</v>
      </c>
      <c r="C26" s="558">
        <v>103960</v>
      </c>
      <c r="D26" s="518">
        <v>7669</v>
      </c>
      <c r="E26" s="435">
        <v>0</v>
      </c>
      <c r="F26" s="435">
        <v>0</v>
      </c>
      <c r="G26" s="550">
        <f t="shared" si="0"/>
        <v>111629</v>
      </c>
      <c r="H26" s="436">
        <v>235</v>
      </c>
      <c r="I26" s="437">
        <f t="shared" si="1"/>
        <v>2623.2820000000002</v>
      </c>
      <c r="J26" s="438">
        <f t="shared" si="2"/>
        <v>2623.2820000000002</v>
      </c>
      <c r="K26" s="307" t="s">
        <v>7</v>
      </c>
      <c r="L26" s="307" t="s">
        <v>7</v>
      </c>
      <c r="M26" s="307" t="s">
        <v>7</v>
      </c>
      <c r="N26" s="307" t="s">
        <v>7</v>
      </c>
      <c r="O26" s="307" t="s">
        <v>7</v>
      </c>
      <c r="P26" s="307" t="s">
        <v>7</v>
      </c>
      <c r="Q26" s="307" t="s">
        <v>7</v>
      </c>
      <c r="R26" s="307" t="s">
        <v>7</v>
      </c>
      <c r="S26" s="435">
        <v>136</v>
      </c>
      <c r="T26" s="703">
        <f t="shared" si="3"/>
        <v>35.68</v>
      </c>
    </row>
    <row r="27" spans="1:20" s="263" customFormat="1" ht="14.5">
      <c r="A27" s="532" t="s">
        <v>918</v>
      </c>
      <c r="B27" s="533" t="s">
        <v>919</v>
      </c>
      <c r="C27" s="558">
        <v>50186</v>
      </c>
      <c r="D27" s="518">
        <v>604</v>
      </c>
      <c r="E27" s="435">
        <v>0</v>
      </c>
      <c r="F27" s="435">
        <v>0</v>
      </c>
      <c r="G27" s="550">
        <f t="shared" si="0"/>
        <v>50790</v>
      </c>
      <c r="H27" s="436">
        <v>235</v>
      </c>
      <c r="I27" s="437">
        <f t="shared" si="1"/>
        <v>1193.5650000000001</v>
      </c>
      <c r="J27" s="438">
        <f t="shared" si="2"/>
        <v>1193.5650000000001</v>
      </c>
      <c r="K27" s="307" t="s">
        <v>7</v>
      </c>
      <c r="L27" s="307" t="s">
        <v>7</v>
      </c>
      <c r="M27" s="307" t="s">
        <v>7</v>
      </c>
      <c r="N27" s="307" t="s">
        <v>7</v>
      </c>
      <c r="O27" s="307" t="s">
        <v>7</v>
      </c>
      <c r="P27" s="307" t="s">
        <v>7</v>
      </c>
      <c r="Q27" s="307" t="s">
        <v>7</v>
      </c>
      <c r="R27" s="307" t="s">
        <v>7</v>
      </c>
      <c r="S27" s="435">
        <v>136</v>
      </c>
      <c r="T27" s="703">
        <f t="shared" si="3"/>
        <v>16.23</v>
      </c>
    </row>
    <row r="28" spans="1:20" ht="14.5">
      <c r="A28" s="532" t="s">
        <v>920</v>
      </c>
      <c r="B28" s="533" t="s">
        <v>921</v>
      </c>
      <c r="C28" s="558">
        <v>128250</v>
      </c>
      <c r="D28" s="518">
        <v>7824</v>
      </c>
      <c r="E28" s="435">
        <v>0</v>
      </c>
      <c r="F28" s="435">
        <v>0</v>
      </c>
      <c r="G28" s="550">
        <f t="shared" si="0"/>
        <v>136074</v>
      </c>
      <c r="H28" s="436">
        <v>235</v>
      </c>
      <c r="I28" s="437">
        <f t="shared" si="1"/>
        <v>3197.739</v>
      </c>
      <c r="J28" s="438">
        <f t="shared" si="2"/>
        <v>3197.739</v>
      </c>
      <c r="K28" s="307" t="s">
        <v>7</v>
      </c>
      <c r="L28" s="307" t="s">
        <v>7</v>
      </c>
      <c r="M28" s="307" t="s">
        <v>7</v>
      </c>
      <c r="N28" s="307" t="s">
        <v>7</v>
      </c>
      <c r="O28" s="307" t="s">
        <v>7</v>
      </c>
      <c r="P28" s="307" t="s">
        <v>7</v>
      </c>
      <c r="Q28" s="307" t="s">
        <v>7</v>
      </c>
      <c r="R28" s="307" t="s">
        <v>7</v>
      </c>
      <c r="S28" s="435">
        <v>136</v>
      </c>
      <c r="T28" s="703">
        <f t="shared" si="3"/>
        <v>43.49</v>
      </c>
    </row>
    <row r="29" spans="1:20" ht="14.5">
      <c r="A29" s="532" t="s">
        <v>922</v>
      </c>
      <c r="B29" s="533" t="s">
        <v>923</v>
      </c>
      <c r="C29" s="558">
        <v>72734</v>
      </c>
      <c r="D29" s="518">
        <v>16895</v>
      </c>
      <c r="E29" s="435">
        <v>0</v>
      </c>
      <c r="F29" s="435">
        <v>0</v>
      </c>
      <c r="G29" s="550">
        <f t="shared" si="0"/>
        <v>89629</v>
      </c>
      <c r="H29" s="436">
        <v>235</v>
      </c>
      <c r="I29" s="437">
        <f t="shared" si="1"/>
        <v>2106.2820000000002</v>
      </c>
      <c r="J29" s="438">
        <f t="shared" si="2"/>
        <v>2106.2820000000002</v>
      </c>
      <c r="K29" s="307" t="s">
        <v>7</v>
      </c>
      <c r="L29" s="307" t="s">
        <v>7</v>
      </c>
      <c r="M29" s="307" t="s">
        <v>7</v>
      </c>
      <c r="N29" s="307" t="s">
        <v>7</v>
      </c>
      <c r="O29" s="307" t="s">
        <v>7</v>
      </c>
      <c r="P29" s="307" t="s">
        <v>7</v>
      </c>
      <c r="Q29" s="307" t="s">
        <v>7</v>
      </c>
      <c r="R29" s="307" t="s">
        <v>7</v>
      </c>
      <c r="S29" s="435">
        <v>136</v>
      </c>
      <c r="T29" s="703">
        <f t="shared" si="3"/>
        <v>28.65</v>
      </c>
    </row>
    <row r="30" spans="1:20" ht="14.5">
      <c r="A30" s="532" t="s">
        <v>924</v>
      </c>
      <c r="B30" s="533" t="s">
        <v>925</v>
      </c>
      <c r="C30" s="558">
        <v>88828</v>
      </c>
      <c r="D30" s="518">
        <v>5690</v>
      </c>
      <c r="E30" s="435">
        <v>0</v>
      </c>
      <c r="F30" s="435">
        <v>0</v>
      </c>
      <c r="G30" s="550">
        <f t="shared" si="0"/>
        <v>94518</v>
      </c>
      <c r="H30" s="436">
        <v>235</v>
      </c>
      <c r="I30" s="437">
        <f t="shared" si="1"/>
        <v>2221.1729999999998</v>
      </c>
      <c r="J30" s="438">
        <f t="shared" si="2"/>
        <v>2221.1729999999998</v>
      </c>
      <c r="K30" s="307" t="s">
        <v>7</v>
      </c>
      <c r="L30" s="307" t="s">
        <v>7</v>
      </c>
      <c r="M30" s="307" t="s">
        <v>7</v>
      </c>
      <c r="N30" s="307" t="s">
        <v>7</v>
      </c>
      <c r="O30" s="307" t="s">
        <v>7</v>
      </c>
      <c r="P30" s="307" t="s">
        <v>7</v>
      </c>
      <c r="Q30" s="307" t="s">
        <v>7</v>
      </c>
      <c r="R30" s="307" t="s">
        <v>7</v>
      </c>
      <c r="S30" s="435">
        <v>136</v>
      </c>
      <c r="T30" s="703">
        <f t="shared" si="3"/>
        <v>30.21</v>
      </c>
    </row>
    <row r="31" spans="1:20" ht="14.5">
      <c r="A31" s="532" t="s">
        <v>926</v>
      </c>
      <c r="B31" s="533" t="s">
        <v>927</v>
      </c>
      <c r="C31" s="558">
        <v>97015</v>
      </c>
      <c r="D31" s="518">
        <v>1849</v>
      </c>
      <c r="E31" s="435">
        <v>0</v>
      </c>
      <c r="F31" s="435">
        <v>0</v>
      </c>
      <c r="G31" s="550">
        <f t="shared" si="0"/>
        <v>98864</v>
      </c>
      <c r="H31" s="436">
        <v>235</v>
      </c>
      <c r="I31" s="437">
        <f t="shared" si="1"/>
        <v>2323.3040000000001</v>
      </c>
      <c r="J31" s="438">
        <f t="shared" si="2"/>
        <v>2323.3040000000001</v>
      </c>
      <c r="K31" s="307" t="s">
        <v>7</v>
      </c>
      <c r="L31" s="307" t="s">
        <v>7</v>
      </c>
      <c r="M31" s="307" t="s">
        <v>7</v>
      </c>
      <c r="N31" s="307" t="s">
        <v>7</v>
      </c>
      <c r="O31" s="307" t="s">
        <v>7</v>
      </c>
      <c r="P31" s="307" t="s">
        <v>7</v>
      </c>
      <c r="Q31" s="307" t="s">
        <v>7</v>
      </c>
      <c r="R31" s="307" t="s">
        <v>7</v>
      </c>
      <c r="S31" s="435">
        <v>136</v>
      </c>
      <c r="T31" s="703">
        <f t="shared" si="3"/>
        <v>31.6</v>
      </c>
    </row>
    <row r="32" spans="1:20" ht="14.5">
      <c r="A32" s="532" t="s">
        <v>928</v>
      </c>
      <c r="B32" s="533" t="s">
        <v>929</v>
      </c>
      <c r="C32" s="558">
        <v>180613</v>
      </c>
      <c r="D32" s="518">
        <v>12226</v>
      </c>
      <c r="E32" s="435">
        <v>0</v>
      </c>
      <c r="F32" s="435">
        <v>0</v>
      </c>
      <c r="G32" s="550">
        <f t="shared" si="0"/>
        <v>192839</v>
      </c>
      <c r="H32" s="436">
        <v>235</v>
      </c>
      <c r="I32" s="437">
        <f t="shared" si="1"/>
        <v>4531.7169999999996</v>
      </c>
      <c r="J32" s="438">
        <f t="shared" si="2"/>
        <v>4531.7169999999996</v>
      </c>
      <c r="K32" s="307" t="s">
        <v>7</v>
      </c>
      <c r="L32" s="307" t="s">
        <v>7</v>
      </c>
      <c r="M32" s="307" t="s">
        <v>7</v>
      </c>
      <c r="N32" s="307" t="s">
        <v>7</v>
      </c>
      <c r="O32" s="307" t="s">
        <v>7</v>
      </c>
      <c r="P32" s="307" t="s">
        <v>7</v>
      </c>
      <c r="Q32" s="307" t="s">
        <v>7</v>
      </c>
      <c r="R32" s="307" t="s">
        <v>7</v>
      </c>
      <c r="S32" s="435">
        <v>136</v>
      </c>
      <c r="T32" s="703">
        <f t="shared" si="3"/>
        <v>61.63</v>
      </c>
    </row>
    <row r="33" spans="1:20" ht="14.5">
      <c r="A33" s="532" t="s">
        <v>930</v>
      </c>
      <c r="B33" s="533" t="s">
        <v>931</v>
      </c>
      <c r="C33" s="558">
        <v>50566</v>
      </c>
      <c r="D33" s="518">
        <v>5656</v>
      </c>
      <c r="E33" s="435">
        <v>0</v>
      </c>
      <c r="F33" s="435">
        <v>0</v>
      </c>
      <c r="G33" s="550">
        <f t="shared" si="0"/>
        <v>56222</v>
      </c>
      <c r="H33" s="436">
        <v>235</v>
      </c>
      <c r="I33" s="437">
        <f t="shared" si="1"/>
        <v>1321.2170000000001</v>
      </c>
      <c r="J33" s="438">
        <f t="shared" si="2"/>
        <v>1321.2170000000001</v>
      </c>
      <c r="K33" s="307" t="s">
        <v>7</v>
      </c>
      <c r="L33" s="307" t="s">
        <v>7</v>
      </c>
      <c r="M33" s="307" t="s">
        <v>7</v>
      </c>
      <c r="N33" s="307" t="s">
        <v>7</v>
      </c>
      <c r="O33" s="307" t="s">
        <v>7</v>
      </c>
      <c r="P33" s="307" t="s">
        <v>7</v>
      </c>
      <c r="Q33" s="307" t="s">
        <v>7</v>
      </c>
      <c r="R33" s="307" t="s">
        <v>7</v>
      </c>
      <c r="S33" s="435">
        <v>136</v>
      </c>
      <c r="T33" s="703">
        <f t="shared" si="3"/>
        <v>17.97</v>
      </c>
    </row>
    <row r="34" spans="1:20" ht="14.5">
      <c r="A34" s="532" t="s">
        <v>932</v>
      </c>
      <c r="B34" s="533" t="s">
        <v>933</v>
      </c>
      <c r="C34" s="558">
        <v>40445</v>
      </c>
      <c r="D34" s="518">
        <v>24</v>
      </c>
      <c r="E34" s="435">
        <v>0</v>
      </c>
      <c r="F34" s="435">
        <v>0</v>
      </c>
      <c r="G34" s="550">
        <f t="shared" si="0"/>
        <v>40469</v>
      </c>
      <c r="H34" s="436">
        <v>235</v>
      </c>
      <c r="I34" s="437">
        <f t="shared" si="1"/>
        <v>951.02200000000005</v>
      </c>
      <c r="J34" s="438">
        <f t="shared" si="2"/>
        <v>951.02200000000005</v>
      </c>
      <c r="K34" s="307" t="s">
        <v>7</v>
      </c>
      <c r="L34" s="307" t="s">
        <v>7</v>
      </c>
      <c r="M34" s="307" t="s">
        <v>7</v>
      </c>
      <c r="N34" s="307" t="s">
        <v>7</v>
      </c>
      <c r="O34" s="307" t="s">
        <v>7</v>
      </c>
      <c r="P34" s="307" t="s">
        <v>7</v>
      </c>
      <c r="Q34" s="307" t="s">
        <v>7</v>
      </c>
      <c r="R34" s="307" t="s">
        <v>7</v>
      </c>
      <c r="S34" s="435">
        <v>136</v>
      </c>
      <c r="T34" s="703">
        <f t="shared" si="3"/>
        <v>12.93</v>
      </c>
    </row>
    <row r="35" spans="1:20" ht="14.5">
      <c r="A35" s="532" t="s">
        <v>934</v>
      </c>
      <c r="B35" s="533" t="s">
        <v>935</v>
      </c>
      <c r="C35" s="558">
        <v>89462</v>
      </c>
      <c r="D35" s="518">
        <v>9130</v>
      </c>
      <c r="E35" s="435">
        <v>0</v>
      </c>
      <c r="F35" s="435">
        <v>0</v>
      </c>
      <c r="G35" s="550">
        <f t="shared" si="0"/>
        <v>98592</v>
      </c>
      <c r="H35" s="436">
        <v>235</v>
      </c>
      <c r="I35" s="437">
        <f t="shared" si="1"/>
        <v>2316.9119999999998</v>
      </c>
      <c r="J35" s="438">
        <f t="shared" si="2"/>
        <v>2316.9119999999998</v>
      </c>
      <c r="K35" s="307" t="s">
        <v>7</v>
      </c>
      <c r="L35" s="307" t="s">
        <v>7</v>
      </c>
      <c r="M35" s="307" t="s">
        <v>7</v>
      </c>
      <c r="N35" s="307" t="s">
        <v>7</v>
      </c>
      <c r="O35" s="307" t="s">
        <v>7</v>
      </c>
      <c r="P35" s="307" t="s">
        <v>7</v>
      </c>
      <c r="Q35" s="307" t="s">
        <v>7</v>
      </c>
      <c r="R35" s="307" t="s">
        <v>7</v>
      </c>
      <c r="S35" s="435">
        <v>136</v>
      </c>
      <c r="T35" s="703">
        <f t="shared" si="3"/>
        <v>31.51</v>
      </c>
    </row>
    <row r="36" spans="1:20" ht="14.5">
      <c r="A36" s="532" t="s">
        <v>936</v>
      </c>
      <c r="B36" s="533" t="s">
        <v>937</v>
      </c>
      <c r="C36" s="558">
        <v>95908</v>
      </c>
      <c r="D36" s="518">
        <v>511</v>
      </c>
      <c r="E36" s="435">
        <v>0</v>
      </c>
      <c r="F36" s="435">
        <v>0</v>
      </c>
      <c r="G36" s="550">
        <f t="shared" si="0"/>
        <v>96419</v>
      </c>
      <c r="H36" s="436">
        <v>235</v>
      </c>
      <c r="I36" s="437">
        <f t="shared" si="1"/>
        <v>2265.8470000000002</v>
      </c>
      <c r="J36" s="438">
        <f t="shared" si="2"/>
        <v>2265.8470000000002</v>
      </c>
      <c r="K36" s="307" t="s">
        <v>7</v>
      </c>
      <c r="L36" s="307" t="s">
        <v>7</v>
      </c>
      <c r="M36" s="307" t="s">
        <v>7</v>
      </c>
      <c r="N36" s="307" t="s">
        <v>7</v>
      </c>
      <c r="O36" s="307" t="s">
        <v>7</v>
      </c>
      <c r="P36" s="307" t="s">
        <v>7</v>
      </c>
      <c r="Q36" s="307" t="s">
        <v>7</v>
      </c>
      <c r="R36" s="307" t="s">
        <v>7</v>
      </c>
      <c r="S36" s="435">
        <v>136</v>
      </c>
      <c r="T36" s="703">
        <f t="shared" si="3"/>
        <v>30.82</v>
      </c>
    </row>
    <row r="37" spans="1:20" ht="14.5">
      <c r="A37" s="532" t="s">
        <v>938</v>
      </c>
      <c r="B37" s="533" t="s">
        <v>939</v>
      </c>
      <c r="C37" s="558">
        <v>58841</v>
      </c>
      <c r="D37" s="518">
        <v>5529</v>
      </c>
      <c r="E37" s="435">
        <v>0</v>
      </c>
      <c r="F37" s="435">
        <v>0</v>
      </c>
      <c r="G37" s="550">
        <f t="shared" si="0"/>
        <v>64370</v>
      </c>
      <c r="H37" s="436">
        <v>235</v>
      </c>
      <c r="I37" s="437">
        <f t="shared" si="1"/>
        <v>1512.6949999999999</v>
      </c>
      <c r="J37" s="438">
        <f t="shared" si="2"/>
        <v>1512.6949999999999</v>
      </c>
      <c r="K37" s="307" t="s">
        <v>7</v>
      </c>
      <c r="L37" s="307" t="s">
        <v>7</v>
      </c>
      <c r="M37" s="307" t="s">
        <v>7</v>
      </c>
      <c r="N37" s="307" t="s">
        <v>7</v>
      </c>
      <c r="O37" s="307" t="s">
        <v>7</v>
      </c>
      <c r="P37" s="307" t="s">
        <v>7</v>
      </c>
      <c r="Q37" s="307" t="s">
        <v>7</v>
      </c>
      <c r="R37" s="307" t="s">
        <v>7</v>
      </c>
      <c r="S37" s="435">
        <v>136</v>
      </c>
      <c r="T37" s="703">
        <f t="shared" si="3"/>
        <v>20.57</v>
      </c>
    </row>
    <row r="38" spans="1:20" ht="14.5">
      <c r="A38" s="532" t="s">
        <v>940</v>
      </c>
      <c r="B38" s="534" t="s">
        <v>941</v>
      </c>
      <c r="C38" s="558">
        <v>61712</v>
      </c>
      <c r="D38" s="518">
        <v>4831</v>
      </c>
      <c r="E38" s="435">
        <v>0</v>
      </c>
      <c r="F38" s="435">
        <v>0</v>
      </c>
      <c r="G38" s="550">
        <f t="shared" si="0"/>
        <v>66543</v>
      </c>
      <c r="H38" s="436">
        <v>235</v>
      </c>
      <c r="I38" s="437">
        <f t="shared" si="1"/>
        <v>1563.761</v>
      </c>
      <c r="J38" s="438">
        <f t="shared" si="2"/>
        <v>1563.761</v>
      </c>
      <c r="K38" s="307" t="s">
        <v>7</v>
      </c>
      <c r="L38" s="307" t="s">
        <v>7</v>
      </c>
      <c r="M38" s="307" t="s">
        <v>7</v>
      </c>
      <c r="N38" s="307" t="s">
        <v>7</v>
      </c>
      <c r="O38" s="307" t="s">
        <v>7</v>
      </c>
      <c r="P38" s="307" t="s">
        <v>7</v>
      </c>
      <c r="Q38" s="307" t="s">
        <v>7</v>
      </c>
      <c r="R38" s="307" t="s">
        <v>7</v>
      </c>
      <c r="S38" s="435">
        <v>136</v>
      </c>
      <c r="T38" s="703">
        <f t="shared" si="3"/>
        <v>21.27</v>
      </c>
    </row>
    <row r="39" spans="1:20" ht="14.5">
      <c r="A39" s="532" t="s">
        <v>942</v>
      </c>
      <c r="B39" s="534" t="s">
        <v>943</v>
      </c>
      <c r="C39" s="558">
        <v>35309</v>
      </c>
      <c r="D39" s="518">
        <v>0</v>
      </c>
      <c r="E39" s="435">
        <v>0</v>
      </c>
      <c r="F39" s="435">
        <v>0</v>
      </c>
      <c r="G39" s="550">
        <f t="shared" si="0"/>
        <v>35309</v>
      </c>
      <c r="H39" s="436">
        <v>235</v>
      </c>
      <c r="I39" s="437">
        <f t="shared" si="1"/>
        <v>829.76199999999994</v>
      </c>
      <c r="J39" s="438">
        <f t="shared" si="2"/>
        <v>829.76199999999994</v>
      </c>
      <c r="K39" s="307" t="s">
        <v>7</v>
      </c>
      <c r="L39" s="307" t="s">
        <v>7</v>
      </c>
      <c r="M39" s="307" t="s">
        <v>7</v>
      </c>
      <c r="N39" s="307" t="s">
        <v>7</v>
      </c>
      <c r="O39" s="307" t="s">
        <v>7</v>
      </c>
      <c r="P39" s="307" t="s">
        <v>7</v>
      </c>
      <c r="Q39" s="307" t="s">
        <v>7</v>
      </c>
      <c r="R39" s="307" t="s">
        <v>7</v>
      </c>
      <c r="S39" s="435">
        <v>136</v>
      </c>
      <c r="T39" s="703">
        <f t="shared" si="3"/>
        <v>11.28</v>
      </c>
    </row>
    <row r="40" spans="1:20" ht="14.5">
      <c r="A40" s="532" t="s">
        <v>944</v>
      </c>
      <c r="B40" s="534" t="s">
        <v>945</v>
      </c>
      <c r="C40" s="558">
        <v>83810</v>
      </c>
      <c r="D40" s="518">
        <v>3103</v>
      </c>
      <c r="E40" s="435">
        <v>0</v>
      </c>
      <c r="F40" s="435">
        <v>0</v>
      </c>
      <c r="G40" s="550">
        <f t="shared" si="0"/>
        <v>86913</v>
      </c>
      <c r="H40" s="436">
        <v>235</v>
      </c>
      <c r="I40" s="437">
        <f t="shared" si="1"/>
        <v>2042.4559999999999</v>
      </c>
      <c r="J40" s="438">
        <f t="shared" si="2"/>
        <v>2042.4559999999999</v>
      </c>
      <c r="K40" s="307" t="s">
        <v>7</v>
      </c>
      <c r="L40" s="307" t="s">
        <v>7</v>
      </c>
      <c r="M40" s="307" t="s">
        <v>7</v>
      </c>
      <c r="N40" s="307" t="s">
        <v>7</v>
      </c>
      <c r="O40" s="307" t="s">
        <v>7</v>
      </c>
      <c r="P40" s="307" t="s">
        <v>7</v>
      </c>
      <c r="Q40" s="307" t="s">
        <v>7</v>
      </c>
      <c r="R40" s="307" t="s">
        <v>7</v>
      </c>
      <c r="S40" s="435">
        <v>136</v>
      </c>
      <c r="T40" s="703">
        <f t="shared" si="3"/>
        <v>27.78</v>
      </c>
    </row>
    <row r="41" spans="1:20" ht="14.5">
      <c r="A41" s="532" t="s">
        <v>946</v>
      </c>
      <c r="B41" s="534" t="s">
        <v>947</v>
      </c>
      <c r="C41" s="558">
        <v>12659</v>
      </c>
      <c r="D41" s="518">
        <v>921</v>
      </c>
      <c r="E41" s="435">
        <v>0</v>
      </c>
      <c r="F41" s="435">
        <v>0</v>
      </c>
      <c r="G41" s="550">
        <f t="shared" si="0"/>
        <v>13580</v>
      </c>
      <c r="H41" s="436">
        <v>235</v>
      </c>
      <c r="I41" s="437">
        <f t="shared" si="1"/>
        <v>319.13</v>
      </c>
      <c r="J41" s="438">
        <f t="shared" si="2"/>
        <v>319.13</v>
      </c>
      <c r="K41" s="307" t="s">
        <v>7</v>
      </c>
      <c r="L41" s="307" t="s">
        <v>7</v>
      </c>
      <c r="M41" s="307" t="s">
        <v>7</v>
      </c>
      <c r="N41" s="307" t="s">
        <v>7</v>
      </c>
      <c r="O41" s="307" t="s">
        <v>7</v>
      </c>
      <c r="P41" s="307" t="s">
        <v>7</v>
      </c>
      <c r="Q41" s="307" t="s">
        <v>7</v>
      </c>
      <c r="R41" s="307" t="s">
        <v>7</v>
      </c>
      <c r="S41" s="435">
        <v>136</v>
      </c>
      <c r="T41" s="703">
        <f t="shared" si="3"/>
        <v>4.34</v>
      </c>
    </row>
    <row r="42" spans="1:20" ht="25">
      <c r="A42" s="532" t="s">
        <v>948</v>
      </c>
      <c r="B42" s="534" t="s">
        <v>949</v>
      </c>
      <c r="C42" s="558">
        <v>42827</v>
      </c>
      <c r="D42" s="518">
        <v>5790</v>
      </c>
      <c r="E42" s="435">
        <v>0</v>
      </c>
      <c r="F42" s="435">
        <v>0</v>
      </c>
      <c r="G42" s="550">
        <f t="shared" si="0"/>
        <v>48617</v>
      </c>
      <c r="H42" s="436">
        <v>235</v>
      </c>
      <c r="I42" s="437">
        <f t="shared" si="1"/>
        <v>1142.5</v>
      </c>
      <c r="J42" s="438">
        <f t="shared" si="2"/>
        <v>1142.5</v>
      </c>
      <c r="K42" s="307" t="s">
        <v>7</v>
      </c>
      <c r="L42" s="307" t="s">
        <v>7</v>
      </c>
      <c r="M42" s="307" t="s">
        <v>7</v>
      </c>
      <c r="N42" s="307" t="s">
        <v>7</v>
      </c>
      <c r="O42" s="307" t="s">
        <v>7</v>
      </c>
      <c r="P42" s="307" t="s">
        <v>7</v>
      </c>
      <c r="Q42" s="307" t="s">
        <v>7</v>
      </c>
      <c r="R42" s="307" t="s">
        <v>7</v>
      </c>
      <c r="S42" s="435">
        <v>136</v>
      </c>
      <c r="T42" s="703">
        <f t="shared" si="3"/>
        <v>15.54</v>
      </c>
    </row>
    <row r="43" spans="1:20" ht="14.5">
      <c r="A43" s="532" t="s">
        <v>950</v>
      </c>
      <c r="B43" s="534" t="s">
        <v>951</v>
      </c>
      <c r="C43" s="558">
        <v>25839</v>
      </c>
      <c r="D43" s="518">
        <v>235</v>
      </c>
      <c r="E43" s="435">
        <v>0</v>
      </c>
      <c r="F43" s="435">
        <v>0</v>
      </c>
      <c r="G43" s="550">
        <f t="shared" si="0"/>
        <v>26074</v>
      </c>
      <c r="H43" s="436">
        <v>235</v>
      </c>
      <c r="I43" s="437">
        <f t="shared" si="1"/>
        <v>612.73900000000003</v>
      </c>
      <c r="J43" s="438">
        <f t="shared" si="2"/>
        <v>612.73900000000003</v>
      </c>
      <c r="K43" s="307" t="s">
        <v>7</v>
      </c>
      <c r="L43" s="307" t="s">
        <v>7</v>
      </c>
      <c r="M43" s="307" t="s">
        <v>7</v>
      </c>
      <c r="N43" s="307" t="s">
        <v>7</v>
      </c>
      <c r="O43" s="307" t="s">
        <v>7</v>
      </c>
      <c r="P43" s="307" t="s">
        <v>7</v>
      </c>
      <c r="Q43" s="307" t="s">
        <v>7</v>
      </c>
      <c r="R43" s="307" t="s">
        <v>7</v>
      </c>
      <c r="S43" s="435">
        <v>136</v>
      </c>
      <c r="T43" s="703">
        <f t="shared" si="3"/>
        <v>8.33</v>
      </c>
    </row>
    <row r="44" spans="1:20" ht="13">
      <c r="A44" s="308" t="s">
        <v>18</v>
      </c>
      <c r="B44" s="259"/>
      <c r="C44" s="736">
        <f>SUM(C11:C43)</f>
        <v>2554924</v>
      </c>
      <c r="D44" s="736">
        <f t="shared" ref="D44:E44" si="4">SUM(D11:D43)</f>
        <v>161116</v>
      </c>
      <c r="E44" s="308">
        <f t="shared" si="4"/>
        <v>0</v>
      </c>
      <c r="F44" s="308">
        <v>0</v>
      </c>
      <c r="G44" s="308">
        <f>SUM(G11:G43)</f>
        <v>2716040</v>
      </c>
      <c r="H44" s="713">
        <v>235</v>
      </c>
      <c r="I44" s="704">
        <f>SUM(I11:I43)</f>
        <v>63826.947</v>
      </c>
      <c r="J44" s="704">
        <f>SUM(J11:J43)</f>
        <v>63826.947</v>
      </c>
      <c r="K44" s="307" t="s">
        <v>7</v>
      </c>
      <c r="L44" s="307" t="s">
        <v>7</v>
      </c>
      <c r="M44" s="307" t="s">
        <v>7</v>
      </c>
      <c r="N44" s="307" t="s">
        <v>7</v>
      </c>
      <c r="O44" s="307" t="s">
        <v>7</v>
      </c>
      <c r="P44" s="307" t="s">
        <v>7</v>
      </c>
      <c r="Q44" s="307" t="s">
        <v>7</v>
      </c>
      <c r="R44" s="307" t="s">
        <v>7</v>
      </c>
      <c r="S44" s="712">
        <v>136</v>
      </c>
      <c r="T44" s="737">
        <f>SUM(T11:T43)</f>
        <v>868.06000000000006</v>
      </c>
    </row>
    <row r="45" spans="1:20">
      <c r="A45" s="260"/>
      <c r="B45" s="260"/>
      <c r="C45" s="260"/>
      <c r="D45" s="260"/>
      <c r="E45" s="260"/>
      <c r="F45" s="260"/>
      <c r="G45" s="260">
        <v>4394</v>
      </c>
      <c r="H45" s="260"/>
    </row>
    <row r="46" spans="1:20" ht="13">
      <c r="A46" s="261" t="s">
        <v>8</v>
      </c>
      <c r="B46" s="262"/>
      <c r="C46" s="262"/>
      <c r="D46" s="260"/>
      <c r="E46" s="260"/>
      <c r="F46" s="260"/>
      <c r="G46" s="260">
        <f>SUM(G44:G45)</f>
        <v>2720434</v>
      </c>
      <c r="H46" s="260"/>
    </row>
    <row r="47" spans="1:20" ht="13">
      <c r="A47" s="263" t="s">
        <v>9</v>
      </c>
      <c r="B47" s="263"/>
      <c r="C47" s="263"/>
    </row>
    <row r="48" spans="1:20" ht="13">
      <c r="A48" s="263" t="s">
        <v>10</v>
      </c>
      <c r="B48" s="263"/>
      <c r="C48" s="263"/>
    </row>
    <row r="49" spans="1:20" ht="13">
      <c r="A49" s="263"/>
      <c r="B49" s="263"/>
      <c r="C49" s="263"/>
    </row>
    <row r="50" spans="1:20" ht="13">
      <c r="A50" s="263"/>
      <c r="B50" s="263"/>
      <c r="C50" s="263"/>
    </row>
    <row r="51" spans="1:20" ht="16.5" customHeight="1">
      <c r="A51" s="535"/>
      <c r="B51" s="535"/>
      <c r="C51" s="274"/>
      <c r="D51" s="274"/>
      <c r="E51" s="274"/>
      <c r="F51" s="274"/>
      <c r="G51" s="559"/>
      <c r="H51" s="555"/>
      <c r="I51" s="559"/>
      <c r="J51" s="559"/>
      <c r="K51" s="559"/>
      <c r="L51" s="559"/>
      <c r="M51" s="559"/>
      <c r="N51" s="1146" t="s">
        <v>13</v>
      </c>
      <c r="O51" s="1146"/>
      <c r="P51" s="1146"/>
      <c r="S51" s="538"/>
    </row>
    <row r="52" spans="1:20" ht="12.75" customHeight="1">
      <c r="A52" s="535" t="s">
        <v>12</v>
      </c>
      <c r="B52" s="274"/>
      <c r="C52" s="553"/>
      <c r="D52" s="1147" t="s">
        <v>13</v>
      </c>
      <c r="E52" s="1147"/>
      <c r="F52" s="263"/>
      <c r="G52" s="559"/>
      <c r="H52" s="538"/>
      <c r="I52" s="559"/>
      <c r="J52" s="559"/>
      <c r="K52" s="559"/>
      <c r="L52" s="559"/>
      <c r="M52" s="559"/>
      <c r="N52" s="538" t="s">
        <v>14</v>
      </c>
      <c r="O52" s="559"/>
      <c r="P52" s="559"/>
      <c r="S52" s="559"/>
    </row>
    <row r="53" spans="1:20" ht="12.75" customHeight="1">
      <c r="A53" s="535"/>
      <c r="B53" s="535"/>
      <c r="C53" s="1148" t="s">
        <v>898</v>
      </c>
      <c r="D53" s="1148"/>
      <c r="E53" s="1148"/>
      <c r="F53" s="1148"/>
      <c r="G53" s="559"/>
      <c r="H53" s="538"/>
      <c r="I53" s="559"/>
      <c r="J53" s="559"/>
      <c r="K53" s="559"/>
      <c r="L53" s="559"/>
      <c r="M53" s="559"/>
      <c r="N53" s="538" t="s">
        <v>953</v>
      </c>
      <c r="O53" s="559"/>
      <c r="P53" s="559"/>
      <c r="S53" s="559"/>
    </row>
    <row r="54" spans="1:20" ht="13">
      <c r="A54" s="274"/>
      <c r="B54" s="274"/>
      <c r="C54" s="274"/>
      <c r="D54" s="274"/>
      <c r="E54" s="274"/>
      <c r="F54" s="274"/>
      <c r="G54" s="559"/>
      <c r="H54" s="540"/>
      <c r="I54" s="559"/>
      <c r="J54" s="559"/>
      <c r="K54" s="559"/>
      <c r="L54" s="559"/>
      <c r="M54" s="559"/>
      <c r="N54" s="541" t="s">
        <v>84</v>
      </c>
      <c r="O54" s="559"/>
      <c r="P54" s="559"/>
      <c r="S54" s="559"/>
    </row>
    <row r="56" spans="1:20">
      <c r="A56" s="1137"/>
      <c r="B56" s="1137"/>
      <c r="C56" s="1137"/>
      <c r="D56" s="1137"/>
      <c r="E56" s="1137"/>
      <c r="F56" s="1137"/>
      <c r="G56" s="1137"/>
      <c r="H56" s="1137"/>
      <c r="I56" s="1137"/>
      <c r="J56" s="1137"/>
      <c r="K56" s="1137"/>
      <c r="L56" s="1137"/>
      <c r="M56" s="1137"/>
      <c r="N56" s="1137"/>
      <c r="O56" s="1137"/>
      <c r="P56" s="1137"/>
      <c r="Q56" s="1137"/>
      <c r="R56" s="1137"/>
      <c r="S56" s="1137"/>
      <c r="T56" s="1137"/>
    </row>
  </sheetData>
  <mergeCells count="19">
    <mergeCell ref="A4:T5"/>
    <mergeCell ref="A2:T2"/>
    <mergeCell ref="A3:T3"/>
    <mergeCell ref="G1:I1"/>
    <mergeCell ref="A6:T6"/>
    <mergeCell ref="Q1:T1"/>
    <mergeCell ref="A56:T56"/>
    <mergeCell ref="L7:T7"/>
    <mergeCell ref="A8:A9"/>
    <mergeCell ref="B8:B9"/>
    <mergeCell ref="C8:G8"/>
    <mergeCell ref="A7:B7"/>
    <mergeCell ref="H8:H9"/>
    <mergeCell ref="I8:L8"/>
    <mergeCell ref="M8:R8"/>
    <mergeCell ref="S8:T8"/>
    <mergeCell ref="N51:P51"/>
    <mergeCell ref="D52:E52"/>
    <mergeCell ref="C53:F5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T54"/>
  <sheetViews>
    <sheetView zoomScale="80" zoomScaleNormal="80" zoomScaleSheetLayoutView="100" workbookViewId="0">
      <selection activeCell="A4" sqref="A4:T5"/>
    </sheetView>
  </sheetViews>
  <sheetFormatPr defaultColWidth="9.1796875" defaultRowHeight="12.5"/>
  <cols>
    <col min="1" max="1" width="5.54296875" style="257" customWidth="1"/>
    <col min="2" max="2" width="14" style="257" customWidth="1"/>
    <col min="3" max="3" width="10.453125" style="257" customWidth="1"/>
    <col min="4" max="4" width="8.453125" style="257" customWidth="1"/>
    <col min="5" max="6" width="9.81640625" style="257" customWidth="1"/>
    <col min="7" max="7" width="11.1796875" style="257" bestFit="1" customWidth="1"/>
    <col min="8" max="8" width="12.81640625" style="257" customWidth="1"/>
    <col min="9" max="9" width="11" style="257" customWidth="1"/>
    <col min="10" max="10" width="10.453125" style="257" customWidth="1"/>
    <col min="11" max="11" width="8" style="257" customWidth="1"/>
    <col min="12" max="14" width="8.1796875" style="257" customWidth="1"/>
    <col min="15" max="15" width="8.453125" style="257" customWidth="1"/>
    <col min="16" max="18" width="8.1796875" style="257" customWidth="1"/>
    <col min="19" max="19" width="10.453125" style="257" customWidth="1"/>
    <col min="20" max="20" width="12.54296875" style="257" customWidth="1"/>
    <col min="21" max="16384" width="9.1796875" style="257"/>
  </cols>
  <sheetData>
    <row r="1" spans="1:20" ht="12.75" customHeight="1">
      <c r="G1" s="1152"/>
      <c r="H1" s="1152"/>
      <c r="I1" s="1152"/>
      <c r="S1" s="1153" t="s">
        <v>532</v>
      </c>
      <c r="T1" s="1153"/>
    </row>
    <row r="2" spans="1:20" ht="15.5">
      <c r="A2" s="1150" t="s">
        <v>0</v>
      </c>
      <c r="B2" s="1150"/>
      <c r="C2" s="1150"/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0"/>
      <c r="P2" s="1150"/>
      <c r="Q2" s="1150"/>
      <c r="R2" s="1150"/>
      <c r="S2" s="1150"/>
      <c r="T2" s="1150"/>
    </row>
    <row r="3" spans="1:20" ht="18">
      <c r="A3" s="1151" t="s">
        <v>743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  <c r="L3" s="1151"/>
      <c r="M3" s="1151"/>
      <c r="N3" s="1151"/>
      <c r="O3" s="1151"/>
      <c r="P3" s="1151"/>
      <c r="Q3" s="1151"/>
      <c r="R3" s="1151"/>
      <c r="S3" s="1151"/>
      <c r="T3" s="1151"/>
    </row>
    <row r="4" spans="1:20" ht="12.75" customHeight="1">
      <c r="A4" s="1149" t="s">
        <v>752</v>
      </c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  <c r="T4" s="1149"/>
    </row>
    <row r="5" spans="1:20" s="302" customFormat="1" ht="7.5" customHeight="1">
      <c r="A5" s="1149"/>
      <c r="B5" s="1149"/>
      <c r="C5" s="1149"/>
      <c r="D5" s="1149"/>
      <c r="E5" s="1149"/>
      <c r="F5" s="1149"/>
      <c r="G5" s="1149"/>
      <c r="H5" s="1149"/>
      <c r="I5" s="1149"/>
      <c r="J5" s="1149"/>
      <c r="K5" s="1149"/>
      <c r="L5" s="1149"/>
      <c r="M5" s="1149"/>
      <c r="N5" s="1149"/>
      <c r="O5" s="1149"/>
      <c r="P5" s="1149"/>
      <c r="Q5" s="1149"/>
      <c r="R5" s="1149"/>
      <c r="S5" s="1149"/>
      <c r="T5" s="1149"/>
    </row>
    <row r="6" spans="1:20">
      <c r="A6" s="1137"/>
      <c r="B6" s="1137"/>
      <c r="C6" s="1137"/>
      <c r="D6" s="1137"/>
      <c r="E6" s="1137"/>
      <c r="F6" s="1137"/>
      <c r="G6" s="1137"/>
      <c r="H6" s="1137"/>
      <c r="I6" s="1137"/>
      <c r="J6" s="1137"/>
      <c r="K6" s="1137"/>
      <c r="L6" s="1137"/>
      <c r="M6" s="1137"/>
      <c r="N6" s="1137"/>
      <c r="O6" s="1137"/>
      <c r="P6" s="1137"/>
      <c r="Q6" s="1137"/>
      <c r="R6" s="1137"/>
      <c r="S6" s="1137"/>
      <c r="T6" s="1137"/>
    </row>
    <row r="7" spans="1:20" ht="13">
      <c r="A7" s="1142" t="s">
        <v>899</v>
      </c>
      <c r="B7" s="1142"/>
      <c r="H7" s="528"/>
      <c r="L7" s="1138"/>
      <c r="M7" s="1138"/>
      <c r="N7" s="1138"/>
      <c r="O7" s="1138"/>
      <c r="P7" s="1138"/>
      <c r="Q7" s="1138"/>
      <c r="R7" s="1138"/>
      <c r="S7" s="1138"/>
      <c r="T7" s="1138"/>
    </row>
    <row r="8" spans="1:20" ht="52.5" customHeight="1">
      <c r="A8" s="1078" t="s">
        <v>2</v>
      </c>
      <c r="B8" s="1078" t="s">
        <v>3</v>
      </c>
      <c r="C8" s="1139" t="s">
        <v>1041</v>
      </c>
      <c r="D8" s="1140"/>
      <c r="E8" s="1140"/>
      <c r="F8" s="1140"/>
      <c r="G8" s="1141"/>
      <c r="H8" s="1143" t="s">
        <v>85</v>
      </c>
      <c r="I8" s="1139" t="s">
        <v>86</v>
      </c>
      <c r="J8" s="1140"/>
      <c r="K8" s="1140"/>
      <c r="L8" s="1141"/>
      <c r="M8" s="1078" t="s">
        <v>648</v>
      </c>
      <c r="N8" s="1078"/>
      <c r="O8" s="1078"/>
      <c r="P8" s="1078"/>
      <c r="Q8" s="1078"/>
      <c r="R8" s="1078"/>
      <c r="S8" s="1145" t="s">
        <v>706</v>
      </c>
      <c r="T8" s="1145"/>
    </row>
    <row r="9" spans="1:20" ht="44.5" customHeight="1">
      <c r="A9" s="1078"/>
      <c r="B9" s="1078"/>
      <c r="C9" s="525" t="s">
        <v>5</v>
      </c>
      <c r="D9" s="525" t="s">
        <v>6</v>
      </c>
      <c r="E9" s="525" t="s">
        <v>354</v>
      </c>
      <c r="F9" s="526" t="s">
        <v>100</v>
      </c>
      <c r="G9" s="526" t="s">
        <v>224</v>
      </c>
      <c r="H9" s="1144"/>
      <c r="I9" s="525" t="s">
        <v>90</v>
      </c>
      <c r="J9" s="525" t="s">
        <v>20</v>
      </c>
      <c r="K9" s="525" t="s">
        <v>42</v>
      </c>
      <c r="L9" s="525" t="s">
        <v>685</v>
      </c>
      <c r="M9" s="525" t="s">
        <v>18</v>
      </c>
      <c r="N9" s="525" t="s">
        <v>649</v>
      </c>
      <c r="O9" s="525" t="s">
        <v>650</v>
      </c>
      <c r="P9" s="525" t="s">
        <v>651</v>
      </c>
      <c r="Q9" s="525" t="s">
        <v>652</v>
      </c>
      <c r="R9" s="525" t="s">
        <v>653</v>
      </c>
      <c r="S9" s="525" t="s">
        <v>711</v>
      </c>
      <c r="T9" s="525" t="s">
        <v>709</v>
      </c>
    </row>
    <row r="10" spans="1:20" s="531" customFormat="1" ht="13">
      <c r="A10" s="307">
        <v>1</v>
      </c>
      <c r="B10" s="307">
        <v>2</v>
      </c>
      <c r="C10" s="307">
        <v>3</v>
      </c>
      <c r="D10" s="307">
        <v>4</v>
      </c>
      <c r="E10" s="307">
        <v>5</v>
      </c>
      <c r="F10" s="307">
        <v>6</v>
      </c>
      <c r="G10" s="307">
        <v>7</v>
      </c>
      <c r="H10" s="307">
        <v>8</v>
      </c>
      <c r="I10" s="307">
        <v>9</v>
      </c>
      <c r="J10" s="307">
        <v>10</v>
      </c>
      <c r="K10" s="307">
        <v>11</v>
      </c>
      <c r="L10" s="307">
        <v>12</v>
      </c>
      <c r="M10" s="307">
        <v>13</v>
      </c>
      <c r="N10" s="307">
        <v>14</v>
      </c>
      <c r="O10" s="307">
        <v>15</v>
      </c>
      <c r="P10" s="307">
        <v>16</v>
      </c>
      <c r="Q10" s="307">
        <v>17</v>
      </c>
      <c r="R10" s="307">
        <v>18</v>
      </c>
      <c r="S10" s="307">
        <v>19</v>
      </c>
      <c r="T10" s="307">
        <v>20</v>
      </c>
    </row>
    <row r="11" spans="1:20" s="531" customFormat="1" ht="14.5">
      <c r="A11" s="532" t="s">
        <v>257</v>
      </c>
      <c r="B11" s="533" t="s">
        <v>901</v>
      </c>
      <c r="C11" s="529">
        <v>33418</v>
      </c>
      <c r="D11" s="529">
        <v>5020</v>
      </c>
      <c r="E11" s="435">
        <v>250</v>
      </c>
      <c r="F11" s="435">
        <v>0</v>
      </c>
      <c r="G11" s="435">
        <f>SUM(C11:F11)</f>
        <v>38688</v>
      </c>
      <c r="H11" s="436">
        <v>235</v>
      </c>
      <c r="I11" s="437">
        <f>ROUND(G11*H11*150/1000000,3)</f>
        <v>1363.752</v>
      </c>
      <c r="J11" s="437">
        <f>I11</f>
        <v>1363.752</v>
      </c>
      <c r="K11" s="307" t="s">
        <v>7</v>
      </c>
      <c r="L11" s="307" t="s">
        <v>7</v>
      </c>
      <c r="M11" s="307" t="s">
        <v>7</v>
      </c>
      <c r="N11" s="307" t="s">
        <v>7</v>
      </c>
      <c r="O11" s="307" t="s">
        <v>7</v>
      </c>
      <c r="P11" s="307" t="s">
        <v>7</v>
      </c>
      <c r="Q11" s="307" t="s">
        <v>7</v>
      </c>
      <c r="R11" s="307" t="s">
        <v>7</v>
      </c>
      <c r="S11" s="435">
        <v>136</v>
      </c>
      <c r="T11" s="705">
        <f>ROUND(J11*1360/100000,2)</f>
        <v>18.55</v>
      </c>
    </row>
    <row r="12" spans="1:20" s="531" customFormat="1" ht="14.5">
      <c r="A12" s="532" t="s">
        <v>258</v>
      </c>
      <c r="B12" s="533" t="s">
        <v>902</v>
      </c>
      <c r="C12" s="529">
        <v>62295</v>
      </c>
      <c r="D12" s="529">
        <v>19072</v>
      </c>
      <c r="E12" s="435">
        <v>1075</v>
      </c>
      <c r="F12" s="435">
        <v>0</v>
      </c>
      <c r="G12" s="435">
        <f t="shared" ref="G12:G43" si="0">SUM(C12:F12)</f>
        <v>82442</v>
      </c>
      <c r="H12" s="436">
        <v>235</v>
      </c>
      <c r="I12" s="437">
        <f t="shared" ref="I12:I43" si="1">ROUND(G12*H12*150/1000000,3)</f>
        <v>2906.0810000000001</v>
      </c>
      <c r="J12" s="437">
        <f t="shared" ref="J12:J43" si="2">I12</f>
        <v>2906.0810000000001</v>
      </c>
      <c r="K12" s="307" t="s">
        <v>7</v>
      </c>
      <c r="L12" s="307" t="s">
        <v>7</v>
      </c>
      <c r="M12" s="307" t="s">
        <v>7</v>
      </c>
      <c r="N12" s="307" t="s">
        <v>7</v>
      </c>
      <c r="O12" s="307" t="s">
        <v>7</v>
      </c>
      <c r="P12" s="307" t="s">
        <v>7</v>
      </c>
      <c r="Q12" s="307" t="s">
        <v>7</v>
      </c>
      <c r="R12" s="307" t="s">
        <v>7</v>
      </c>
      <c r="S12" s="435">
        <v>136</v>
      </c>
      <c r="T12" s="705">
        <f t="shared" ref="T12:T43" si="3">ROUND(J12*1360/100000,2)</f>
        <v>39.520000000000003</v>
      </c>
    </row>
    <row r="13" spans="1:20" s="531" customFormat="1" ht="14.5">
      <c r="A13" s="532" t="s">
        <v>259</v>
      </c>
      <c r="B13" s="533" t="s">
        <v>903</v>
      </c>
      <c r="C13" s="529">
        <v>28330</v>
      </c>
      <c r="D13" s="529">
        <v>10240</v>
      </c>
      <c r="E13" s="435">
        <v>150</v>
      </c>
      <c r="F13" s="435">
        <v>0</v>
      </c>
      <c r="G13" s="435">
        <f t="shared" si="0"/>
        <v>38720</v>
      </c>
      <c r="H13" s="436">
        <v>235</v>
      </c>
      <c r="I13" s="437">
        <f t="shared" si="1"/>
        <v>1364.88</v>
      </c>
      <c r="J13" s="437">
        <f t="shared" si="2"/>
        <v>1364.88</v>
      </c>
      <c r="K13" s="307" t="s">
        <v>7</v>
      </c>
      <c r="L13" s="307" t="s">
        <v>7</v>
      </c>
      <c r="M13" s="307" t="s">
        <v>7</v>
      </c>
      <c r="N13" s="307" t="s">
        <v>7</v>
      </c>
      <c r="O13" s="307" t="s">
        <v>7</v>
      </c>
      <c r="P13" s="307" t="s">
        <v>7</v>
      </c>
      <c r="Q13" s="307" t="s">
        <v>7</v>
      </c>
      <c r="R13" s="307" t="s">
        <v>7</v>
      </c>
      <c r="S13" s="435">
        <v>136</v>
      </c>
      <c r="T13" s="705">
        <f t="shared" si="3"/>
        <v>18.559999999999999</v>
      </c>
    </row>
    <row r="14" spans="1:20" s="531" customFormat="1" ht="14.5">
      <c r="A14" s="532" t="s">
        <v>260</v>
      </c>
      <c r="B14" s="533" t="s">
        <v>904</v>
      </c>
      <c r="C14" s="529">
        <v>64923</v>
      </c>
      <c r="D14" s="529">
        <v>8254</v>
      </c>
      <c r="E14" s="435">
        <v>310</v>
      </c>
      <c r="F14" s="435">
        <v>0</v>
      </c>
      <c r="G14" s="435">
        <f t="shared" si="0"/>
        <v>73487</v>
      </c>
      <c r="H14" s="436">
        <v>235</v>
      </c>
      <c r="I14" s="437">
        <f t="shared" si="1"/>
        <v>2590.4169999999999</v>
      </c>
      <c r="J14" s="437">
        <f t="shared" si="2"/>
        <v>2590.4169999999999</v>
      </c>
      <c r="K14" s="307" t="s">
        <v>7</v>
      </c>
      <c r="L14" s="307" t="s">
        <v>7</v>
      </c>
      <c r="M14" s="307" t="s">
        <v>7</v>
      </c>
      <c r="N14" s="307" t="s">
        <v>7</v>
      </c>
      <c r="O14" s="307" t="s">
        <v>7</v>
      </c>
      <c r="P14" s="307" t="s">
        <v>7</v>
      </c>
      <c r="Q14" s="307" t="s">
        <v>7</v>
      </c>
      <c r="R14" s="307" t="s">
        <v>7</v>
      </c>
      <c r="S14" s="435">
        <v>136</v>
      </c>
      <c r="T14" s="705">
        <f t="shared" si="3"/>
        <v>35.229999999999997</v>
      </c>
    </row>
    <row r="15" spans="1:20" s="531" customFormat="1" ht="14.5">
      <c r="A15" s="532" t="s">
        <v>261</v>
      </c>
      <c r="B15" s="533" t="s">
        <v>905</v>
      </c>
      <c r="C15" s="529">
        <v>20348</v>
      </c>
      <c r="D15" s="529">
        <v>3824</v>
      </c>
      <c r="E15" s="435">
        <v>410</v>
      </c>
      <c r="F15" s="435">
        <v>0</v>
      </c>
      <c r="G15" s="435">
        <f t="shared" si="0"/>
        <v>24582</v>
      </c>
      <c r="H15" s="436">
        <v>235</v>
      </c>
      <c r="I15" s="437">
        <f t="shared" si="1"/>
        <v>866.51599999999996</v>
      </c>
      <c r="J15" s="437">
        <f t="shared" si="2"/>
        <v>866.51599999999996</v>
      </c>
      <c r="K15" s="307" t="s">
        <v>7</v>
      </c>
      <c r="L15" s="307" t="s">
        <v>7</v>
      </c>
      <c r="M15" s="307" t="s">
        <v>7</v>
      </c>
      <c r="N15" s="307" t="s">
        <v>7</v>
      </c>
      <c r="O15" s="307" t="s">
        <v>7</v>
      </c>
      <c r="P15" s="307" t="s">
        <v>7</v>
      </c>
      <c r="Q15" s="307" t="s">
        <v>7</v>
      </c>
      <c r="R15" s="307" t="s">
        <v>7</v>
      </c>
      <c r="S15" s="435">
        <v>136</v>
      </c>
      <c r="T15" s="705">
        <f t="shared" si="3"/>
        <v>11.78</v>
      </c>
    </row>
    <row r="16" spans="1:20" s="531" customFormat="1" ht="14.5">
      <c r="A16" s="532" t="s">
        <v>262</v>
      </c>
      <c r="B16" s="533" t="s">
        <v>906</v>
      </c>
      <c r="C16" s="529">
        <v>28617</v>
      </c>
      <c r="D16" s="529">
        <v>7575</v>
      </c>
      <c r="E16" s="435">
        <v>320</v>
      </c>
      <c r="F16" s="435">
        <v>0</v>
      </c>
      <c r="G16" s="435">
        <f t="shared" si="0"/>
        <v>36512</v>
      </c>
      <c r="H16" s="436">
        <v>235</v>
      </c>
      <c r="I16" s="437">
        <f t="shared" si="1"/>
        <v>1287.048</v>
      </c>
      <c r="J16" s="437">
        <f t="shared" si="2"/>
        <v>1287.048</v>
      </c>
      <c r="K16" s="307" t="s">
        <v>7</v>
      </c>
      <c r="L16" s="307" t="s">
        <v>7</v>
      </c>
      <c r="M16" s="307" t="s">
        <v>7</v>
      </c>
      <c r="N16" s="307" t="s">
        <v>7</v>
      </c>
      <c r="O16" s="307" t="s">
        <v>7</v>
      </c>
      <c r="P16" s="307" t="s">
        <v>7</v>
      </c>
      <c r="Q16" s="307" t="s">
        <v>7</v>
      </c>
      <c r="R16" s="307" t="s">
        <v>7</v>
      </c>
      <c r="S16" s="435">
        <v>136</v>
      </c>
      <c r="T16" s="705">
        <f t="shared" si="3"/>
        <v>17.5</v>
      </c>
    </row>
    <row r="17" spans="1:20" s="531" customFormat="1" ht="14.5">
      <c r="A17" s="532" t="s">
        <v>263</v>
      </c>
      <c r="B17" s="533" t="s">
        <v>907</v>
      </c>
      <c r="C17" s="529">
        <v>23365</v>
      </c>
      <c r="D17" s="529">
        <v>11903</v>
      </c>
      <c r="E17" s="435">
        <v>270</v>
      </c>
      <c r="F17" s="435">
        <v>0</v>
      </c>
      <c r="G17" s="435">
        <f t="shared" si="0"/>
        <v>35538</v>
      </c>
      <c r="H17" s="436">
        <v>235</v>
      </c>
      <c r="I17" s="437">
        <f t="shared" si="1"/>
        <v>1252.7149999999999</v>
      </c>
      <c r="J17" s="437">
        <f t="shared" si="2"/>
        <v>1252.7149999999999</v>
      </c>
      <c r="K17" s="307" t="s">
        <v>7</v>
      </c>
      <c r="L17" s="307" t="s">
        <v>7</v>
      </c>
      <c r="M17" s="307" t="s">
        <v>7</v>
      </c>
      <c r="N17" s="307" t="s">
        <v>7</v>
      </c>
      <c r="O17" s="307" t="s">
        <v>7</v>
      </c>
      <c r="P17" s="307" t="s">
        <v>7</v>
      </c>
      <c r="Q17" s="307" t="s">
        <v>7</v>
      </c>
      <c r="R17" s="307" t="s">
        <v>7</v>
      </c>
      <c r="S17" s="435">
        <v>136</v>
      </c>
      <c r="T17" s="705">
        <f t="shared" si="3"/>
        <v>17.04</v>
      </c>
    </row>
    <row r="18" spans="1:20" s="531" customFormat="1" ht="14.5">
      <c r="A18" s="532" t="s">
        <v>264</v>
      </c>
      <c r="B18" s="533" t="s">
        <v>908</v>
      </c>
      <c r="C18" s="529">
        <v>60521</v>
      </c>
      <c r="D18" s="529">
        <v>33092</v>
      </c>
      <c r="E18" s="435">
        <v>880</v>
      </c>
      <c r="F18" s="435">
        <v>0</v>
      </c>
      <c r="G18" s="435">
        <f t="shared" si="0"/>
        <v>94493</v>
      </c>
      <c r="H18" s="436">
        <v>235</v>
      </c>
      <c r="I18" s="437">
        <f t="shared" si="1"/>
        <v>3330.8780000000002</v>
      </c>
      <c r="J18" s="437">
        <f t="shared" si="2"/>
        <v>3330.8780000000002</v>
      </c>
      <c r="K18" s="307" t="s">
        <v>7</v>
      </c>
      <c r="L18" s="307" t="s">
        <v>7</v>
      </c>
      <c r="M18" s="307" t="s">
        <v>7</v>
      </c>
      <c r="N18" s="307" t="s">
        <v>7</v>
      </c>
      <c r="O18" s="307" t="s">
        <v>7</v>
      </c>
      <c r="P18" s="307" t="s">
        <v>7</v>
      </c>
      <c r="Q18" s="307" t="s">
        <v>7</v>
      </c>
      <c r="R18" s="307" t="s">
        <v>7</v>
      </c>
      <c r="S18" s="435">
        <v>136</v>
      </c>
      <c r="T18" s="705">
        <f t="shared" si="3"/>
        <v>45.3</v>
      </c>
    </row>
    <row r="19" spans="1:20" s="531" customFormat="1" ht="14.5">
      <c r="A19" s="532" t="s">
        <v>283</v>
      </c>
      <c r="B19" s="533" t="s">
        <v>909</v>
      </c>
      <c r="C19" s="529">
        <v>36321</v>
      </c>
      <c r="D19" s="529">
        <v>5683</v>
      </c>
      <c r="E19" s="435">
        <v>270</v>
      </c>
      <c r="F19" s="435">
        <v>0</v>
      </c>
      <c r="G19" s="435">
        <f t="shared" si="0"/>
        <v>42274</v>
      </c>
      <c r="H19" s="436">
        <v>235</v>
      </c>
      <c r="I19" s="437">
        <f t="shared" si="1"/>
        <v>1490.1590000000001</v>
      </c>
      <c r="J19" s="437">
        <f t="shared" si="2"/>
        <v>1490.1590000000001</v>
      </c>
      <c r="K19" s="307" t="s">
        <v>7</v>
      </c>
      <c r="L19" s="307" t="s">
        <v>7</v>
      </c>
      <c r="M19" s="307" t="s">
        <v>7</v>
      </c>
      <c r="N19" s="307" t="s">
        <v>7</v>
      </c>
      <c r="O19" s="307" t="s">
        <v>7</v>
      </c>
      <c r="P19" s="307" t="s">
        <v>7</v>
      </c>
      <c r="Q19" s="307" t="s">
        <v>7</v>
      </c>
      <c r="R19" s="307" t="s">
        <v>7</v>
      </c>
      <c r="S19" s="435">
        <v>136</v>
      </c>
      <c r="T19" s="705">
        <f t="shared" si="3"/>
        <v>20.27</v>
      </c>
    </row>
    <row r="20" spans="1:20" s="531" customFormat="1" ht="14.5">
      <c r="A20" s="532" t="s">
        <v>284</v>
      </c>
      <c r="B20" s="533" t="s">
        <v>910</v>
      </c>
      <c r="C20" s="529">
        <v>6142</v>
      </c>
      <c r="D20" s="529">
        <v>1255</v>
      </c>
      <c r="E20" s="435">
        <v>280</v>
      </c>
      <c r="F20" s="435">
        <v>0</v>
      </c>
      <c r="G20" s="435">
        <f t="shared" si="0"/>
        <v>7677</v>
      </c>
      <c r="H20" s="436">
        <v>235</v>
      </c>
      <c r="I20" s="437">
        <f t="shared" si="1"/>
        <v>270.61399999999998</v>
      </c>
      <c r="J20" s="437">
        <f t="shared" si="2"/>
        <v>270.61399999999998</v>
      </c>
      <c r="K20" s="307" t="s">
        <v>7</v>
      </c>
      <c r="L20" s="307" t="s">
        <v>7</v>
      </c>
      <c r="M20" s="307" t="s">
        <v>7</v>
      </c>
      <c r="N20" s="307" t="s">
        <v>7</v>
      </c>
      <c r="O20" s="307" t="s">
        <v>7</v>
      </c>
      <c r="P20" s="307" t="s">
        <v>7</v>
      </c>
      <c r="Q20" s="307" t="s">
        <v>7</v>
      </c>
      <c r="R20" s="307" t="s">
        <v>7</v>
      </c>
      <c r="S20" s="435">
        <v>136</v>
      </c>
      <c r="T20" s="705">
        <f t="shared" si="3"/>
        <v>3.68</v>
      </c>
    </row>
    <row r="21" spans="1:20" s="531" customFormat="1" ht="14.5">
      <c r="A21" s="532" t="s">
        <v>285</v>
      </c>
      <c r="B21" s="533" t="s">
        <v>911</v>
      </c>
      <c r="C21" s="529">
        <v>41627</v>
      </c>
      <c r="D21" s="529">
        <v>11193</v>
      </c>
      <c r="E21" s="435">
        <v>345</v>
      </c>
      <c r="F21" s="435">
        <v>0</v>
      </c>
      <c r="G21" s="435">
        <f t="shared" si="0"/>
        <v>53165</v>
      </c>
      <c r="H21" s="436">
        <v>235</v>
      </c>
      <c r="I21" s="437">
        <f t="shared" si="1"/>
        <v>1874.066</v>
      </c>
      <c r="J21" s="437">
        <f t="shared" si="2"/>
        <v>1874.066</v>
      </c>
      <c r="K21" s="307" t="s">
        <v>7</v>
      </c>
      <c r="L21" s="307" t="s">
        <v>7</v>
      </c>
      <c r="M21" s="307" t="s">
        <v>7</v>
      </c>
      <c r="N21" s="307" t="s">
        <v>7</v>
      </c>
      <c r="O21" s="307" t="s">
        <v>7</v>
      </c>
      <c r="P21" s="307" t="s">
        <v>7</v>
      </c>
      <c r="Q21" s="307" t="s">
        <v>7</v>
      </c>
      <c r="R21" s="307" t="s">
        <v>7</v>
      </c>
      <c r="S21" s="435">
        <v>136</v>
      </c>
      <c r="T21" s="705">
        <f t="shared" si="3"/>
        <v>25.49</v>
      </c>
    </row>
    <row r="22" spans="1:20" s="531" customFormat="1" ht="14.5">
      <c r="A22" s="532" t="s">
        <v>313</v>
      </c>
      <c r="B22" s="533" t="s">
        <v>912</v>
      </c>
      <c r="C22" s="529">
        <v>31171</v>
      </c>
      <c r="D22" s="529">
        <v>7531</v>
      </c>
      <c r="E22" s="435">
        <v>150</v>
      </c>
      <c r="F22" s="435">
        <v>0</v>
      </c>
      <c r="G22" s="435">
        <f t="shared" si="0"/>
        <v>38852</v>
      </c>
      <c r="H22" s="436">
        <v>235</v>
      </c>
      <c r="I22" s="437">
        <f t="shared" si="1"/>
        <v>1369.5329999999999</v>
      </c>
      <c r="J22" s="437">
        <f t="shared" si="2"/>
        <v>1369.5329999999999</v>
      </c>
      <c r="K22" s="307" t="s">
        <v>7</v>
      </c>
      <c r="L22" s="307" t="s">
        <v>7</v>
      </c>
      <c r="M22" s="307" t="s">
        <v>7</v>
      </c>
      <c r="N22" s="307" t="s">
        <v>7</v>
      </c>
      <c r="O22" s="307" t="s">
        <v>7</v>
      </c>
      <c r="P22" s="307" t="s">
        <v>7</v>
      </c>
      <c r="Q22" s="307" t="s">
        <v>7</v>
      </c>
      <c r="R22" s="307" t="s">
        <v>7</v>
      </c>
      <c r="S22" s="435">
        <v>136</v>
      </c>
      <c r="T22" s="705">
        <f t="shared" si="3"/>
        <v>18.63</v>
      </c>
    </row>
    <row r="23" spans="1:20" s="531" customFormat="1" ht="14.5">
      <c r="A23" s="532" t="s">
        <v>314</v>
      </c>
      <c r="B23" s="533" t="s">
        <v>913</v>
      </c>
      <c r="C23" s="529">
        <v>23944</v>
      </c>
      <c r="D23" s="529">
        <v>7229</v>
      </c>
      <c r="E23" s="435">
        <v>270</v>
      </c>
      <c r="F23" s="435">
        <v>0</v>
      </c>
      <c r="G23" s="435">
        <f t="shared" si="0"/>
        <v>31443</v>
      </c>
      <c r="H23" s="436">
        <v>235</v>
      </c>
      <c r="I23" s="437">
        <f t="shared" si="1"/>
        <v>1108.366</v>
      </c>
      <c r="J23" s="437">
        <f t="shared" si="2"/>
        <v>1108.366</v>
      </c>
      <c r="K23" s="307" t="s">
        <v>7</v>
      </c>
      <c r="L23" s="307" t="s">
        <v>7</v>
      </c>
      <c r="M23" s="307" t="s">
        <v>7</v>
      </c>
      <c r="N23" s="307" t="s">
        <v>7</v>
      </c>
      <c r="O23" s="307" t="s">
        <v>7</v>
      </c>
      <c r="P23" s="307" t="s">
        <v>7</v>
      </c>
      <c r="Q23" s="307" t="s">
        <v>7</v>
      </c>
      <c r="R23" s="307" t="s">
        <v>7</v>
      </c>
      <c r="S23" s="435">
        <v>136</v>
      </c>
      <c r="T23" s="705">
        <f t="shared" si="3"/>
        <v>15.07</v>
      </c>
    </row>
    <row r="24" spans="1:20" s="531" customFormat="1" ht="14.5">
      <c r="A24" s="532" t="s">
        <v>315</v>
      </c>
      <c r="B24" s="533" t="s">
        <v>914</v>
      </c>
      <c r="C24" s="529">
        <v>24951</v>
      </c>
      <c r="D24" s="529">
        <v>4099</v>
      </c>
      <c r="E24" s="435">
        <v>106</v>
      </c>
      <c r="F24" s="435">
        <v>0</v>
      </c>
      <c r="G24" s="435">
        <f t="shared" si="0"/>
        <v>29156</v>
      </c>
      <c r="H24" s="436">
        <v>235</v>
      </c>
      <c r="I24" s="437">
        <f t="shared" si="1"/>
        <v>1027.749</v>
      </c>
      <c r="J24" s="437">
        <f t="shared" si="2"/>
        <v>1027.749</v>
      </c>
      <c r="K24" s="307" t="s">
        <v>7</v>
      </c>
      <c r="L24" s="307" t="s">
        <v>7</v>
      </c>
      <c r="M24" s="307" t="s">
        <v>7</v>
      </c>
      <c r="N24" s="307" t="s">
        <v>7</v>
      </c>
      <c r="O24" s="307" t="s">
        <v>7</v>
      </c>
      <c r="P24" s="307" t="s">
        <v>7</v>
      </c>
      <c r="Q24" s="307" t="s">
        <v>7</v>
      </c>
      <c r="R24" s="307" t="s">
        <v>7</v>
      </c>
      <c r="S24" s="435">
        <v>136</v>
      </c>
      <c r="T24" s="705">
        <f t="shared" si="3"/>
        <v>13.98</v>
      </c>
    </row>
    <row r="25" spans="1:20" s="531" customFormat="1" ht="14.5">
      <c r="A25" s="532" t="s">
        <v>316</v>
      </c>
      <c r="B25" s="533" t="s">
        <v>915</v>
      </c>
      <c r="C25" s="529">
        <v>22181</v>
      </c>
      <c r="D25" s="529">
        <v>2255</v>
      </c>
      <c r="E25" s="435">
        <v>133</v>
      </c>
      <c r="F25" s="435">
        <v>0</v>
      </c>
      <c r="G25" s="435">
        <f t="shared" si="0"/>
        <v>24569</v>
      </c>
      <c r="H25" s="436">
        <v>235</v>
      </c>
      <c r="I25" s="437">
        <f t="shared" si="1"/>
        <v>866.05700000000002</v>
      </c>
      <c r="J25" s="437">
        <f t="shared" si="2"/>
        <v>866.05700000000002</v>
      </c>
      <c r="K25" s="307" t="s">
        <v>7</v>
      </c>
      <c r="L25" s="307" t="s">
        <v>7</v>
      </c>
      <c r="M25" s="307" t="s">
        <v>7</v>
      </c>
      <c r="N25" s="307" t="s">
        <v>7</v>
      </c>
      <c r="O25" s="307" t="s">
        <v>7</v>
      </c>
      <c r="P25" s="307" t="s">
        <v>7</v>
      </c>
      <c r="Q25" s="307" t="s">
        <v>7</v>
      </c>
      <c r="R25" s="307" t="s">
        <v>7</v>
      </c>
      <c r="S25" s="435">
        <v>136</v>
      </c>
      <c r="T25" s="705">
        <f t="shared" si="3"/>
        <v>11.78</v>
      </c>
    </row>
    <row r="26" spans="1:20" s="531" customFormat="1" ht="14.5">
      <c r="A26" s="532" t="s">
        <v>916</v>
      </c>
      <c r="B26" s="533" t="s">
        <v>917</v>
      </c>
      <c r="C26" s="529">
        <v>49931</v>
      </c>
      <c r="D26" s="529">
        <v>12679</v>
      </c>
      <c r="E26" s="435">
        <v>350</v>
      </c>
      <c r="F26" s="435">
        <v>0</v>
      </c>
      <c r="G26" s="435">
        <f t="shared" si="0"/>
        <v>62960</v>
      </c>
      <c r="H26" s="436">
        <v>235</v>
      </c>
      <c r="I26" s="437">
        <f t="shared" si="1"/>
        <v>2219.34</v>
      </c>
      <c r="J26" s="437">
        <f t="shared" si="2"/>
        <v>2219.34</v>
      </c>
      <c r="K26" s="307" t="s">
        <v>7</v>
      </c>
      <c r="L26" s="307" t="s">
        <v>7</v>
      </c>
      <c r="M26" s="307" t="s">
        <v>7</v>
      </c>
      <c r="N26" s="307" t="s">
        <v>7</v>
      </c>
      <c r="O26" s="307" t="s">
        <v>7</v>
      </c>
      <c r="P26" s="307" t="s">
        <v>7</v>
      </c>
      <c r="Q26" s="307" t="s">
        <v>7</v>
      </c>
      <c r="R26" s="307" t="s">
        <v>7</v>
      </c>
      <c r="S26" s="435">
        <v>136</v>
      </c>
      <c r="T26" s="705">
        <f t="shared" si="3"/>
        <v>30.18</v>
      </c>
    </row>
    <row r="27" spans="1:20" s="531" customFormat="1" ht="14.5">
      <c r="A27" s="532" t="s">
        <v>918</v>
      </c>
      <c r="B27" s="533" t="s">
        <v>919</v>
      </c>
      <c r="C27" s="529">
        <v>20895</v>
      </c>
      <c r="D27" s="529">
        <v>4730</v>
      </c>
      <c r="E27" s="435">
        <v>570</v>
      </c>
      <c r="F27" s="435">
        <v>0</v>
      </c>
      <c r="G27" s="435">
        <f t="shared" si="0"/>
        <v>26195</v>
      </c>
      <c r="H27" s="436">
        <v>235</v>
      </c>
      <c r="I27" s="437">
        <f t="shared" si="1"/>
        <v>923.37400000000002</v>
      </c>
      <c r="J27" s="437">
        <f t="shared" si="2"/>
        <v>923.37400000000002</v>
      </c>
      <c r="K27" s="307" t="s">
        <v>7</v>
      </c>
      <c r="L27" s="307" t="s">
        <v>7</v>
      </c>
      <c r="M27" s="307" t="s">
        <v>7</v>
      </c>
      <c r="N27" s="307" t="s">
        <v>7</v>
      </c>
      <c r="O27" s="307" t="s">
        <v>7</v>
      </c>
      <c r="P27" s="307" t="s">
        <v>7</v>
      </c>
      <c r="Q27" s="307" t="s">
        <v>7</v>
      </c>
      <c r="R27" s="307" t="s">
        <v>7</v>
      </c>
      <c r="S27" s="435">
        <v>136</v>
      </c>
      <c r="T27" s="705">
        <f t="shared" si="3"/>
        <v>12.56</v>
      </c>
    </row>
    <row r="28" spans="1:20" ht="14.5">
      <c r="A28" s="532" t="s">
        <v>920</v>
      </c>
      <c r="B28" s="533" t="s">
        <v>921</v>
      </c>
      <c r="C28" s="529">
        <v>48481</v>
      </c>
      <c r="D28" s="529">
        <v>6711</v>
      </c>
      <c r="E28" s="258">
        <v>331</v>
      </c>
      <c r="F28" s="258">
        <v>0</v>
      </c>
      <c r="G28" s="435">
        <f t="shared" si="0"/>
        <v>55523</v>
      </c>
      <c r="H28" s="436">
        <v>235</v>
      </c>
      <c r="I28" s="437">
        <f t="shared" si="1"/>
        <v>1957.1859999999999</v>
      </c>
      <c r="J28" s="437">
        <f t="shared" si="2"/>
        <v>1957.1859999999999</v>
      </c>
      <c r="K28" s="307" t="s">
        <v>7</v>
      </c>
      <c r="L28" s="307" t="s">
        <v>7</v>
      </c>
      <c r="M28" s="307" t="s">
        <v>7</v>
      </c>
      <c r="N28" s="307" t="s">
        <v>7</v>
      </c>
      <c r="O28" s="307" t="s">
        <v>7</v>
      </c>
      <c r="P28" s="307" t="s">
        <v>7</v>
      </c>
      <c r="Q28" s="307" t="s">
        <v>7</v>
      </c>
      <c r="R28" s="307" t="s">
        <v>7</v>
      </c>
      <c r="S28" s="435">
        <v>136</v>
      </c>
      <c r="T28" s="705">
        <f t="shared" si="3"/>
        <v>26.62</v>
      </c>
    </row>
    <row r="29" spans="1:20" ht="14.5">
      <c r="A29" s="532" t="s">
        <v>922</v>
      </c>
      <c r="B29" s="533" t="s">
        <v>923</v>
      </c>
      <c r="C29" s="529">
        <v>34507</v>
      </c>
      <c r="D29" s="529">
        <v>8290</v>
      </c>
      <c r="E29" s="258">
        <v>560</v>
      </c>
      <c r="F29" s="258">
        <v>0</v>
      </c>
      <c r="G29" s="435">
        <f t="shared" si="0"/>
        <v>43357</v>
      </c>
      <c r="H29" s="436">
        <v>235</v>
      </c>
      <c r="I29" s="437">
        <f t="shared" si="1"/>
        <v>1528.3340000000001</v>
      </c>
      <c r="J29" s="437">
        <f t="shared" si="2"/>
        <v>1528.3340000000001</v>
      </c>
      <c r="K29" s="307" t="s">
        <v>7</v>
      </c>
      <c r="L29" s="307" t="s">
        <v>7</v>
      </c>
      <c r="M29" s="307" t="s">
        <v>7</v>
      </c>
      <c r="N29" s="307" t="s">
        <v>7</v>
      </c>
      <c r="O29" s="307" t="s">
        <v>7</v>
      </c>
      <c r="P29" s="307" t="s">
        <v>7</v>
      </c>
      <c r="Q29" s="307" t="s">
        <v>7</v>
      </c>
      <c r="R29" s="307" t="s">
        <v>7</v>
      </c>
      <c r="S29" s="435">
        <v>136</v>
      </c>
      <c r="T29" s="705">
        <f t="shared" si="3"/>
        <v>20.79</v>
      </c>
    </row>
    <row r="30" spans="1:20" ht="14.5">
      <c r="A30" s="532" t="s">
        <v>924</v>
      </c>
      <c r="B30" s="533" t="s">
        <v>925</v>
      </c>
      <c r="C30" s="529">
        <v>41654</v>
      </c>
      <c r="D30" s="529">
        <v>13031</v>
      </c>
      <c r="E30" s="258">
        <v>472</v>
      </c>
      <c r="F30" s="258">
        <v>0</v>
      </c>
      <c r="G30" s="435">
        <f t="shared" si="0"/>
        <v>55157</v>
      </c>
      <c r="H30" s="436">
        <v>235</v>
      </c>
      <c r="I30" s="437">
        <f t="shared" si="1"/>
        <v>1944.2840000000001</v>
      </c>
      <c r="J30" s="437">
        <f t="shared" si="2"/>
        <v>1944.2840000000001</v>
      </c>
      <c r="K30" s="307" t="s">
        <v>7</v>
      </c>
      <c r="L30" s="307" t="s">
        <v>7</v>
      </c>
      <c r="M30" s="307" t="s">
        <v>7</v>
      </c>
      <c r="N30" s="307" t="s">
        <v>7</v>
      </c>
      <c r="O30" s="307" t="s">
        <v>7</v>
      </c>
      <c r="P30" s="307" t="s">
        <v>7</v>
      </c>
      <c r="Q30" s="307" t="s">
        <v>7</v>
      </c>
      <c r="R30" s="307" t="s">
        <v>7</v>
      </c>
      <c r="S30" s="435">
        <v>136</v>
      </c>
      <c r="T30" s="705">
        <f t="shared" si="3"/>
        <v>26.44</v>
      </c>
    </row>
    <row r="31" spans="1:20" ht="14.5">
      <c r="A31" s="532" t="s">
        <v>926</v>
      </c>
      <c r="B31" s="533" t="s">
        <v>927</v>
      </c>
      <c r="C31" s="529">
        <v>37889</v>
      </c>
      <c r="D31" s="529">
        <v>9531</v>
      </c>
      <c r="E31" s="258">
        <v>350</v>
      </c>
      <c r="F31" s="258">
        <v>0</v>
      </c>
      <c r="G31" s="435">
        <f t="shared" si="0"/>
        <v>47770</v>
      </c>
      <c r="H31" s="436">
        <v>235</v>
      </c>
      <c r="I31" s="437">
        <f t="shared" si="1"/>
        <v>1683.893</v>
      </c>
      <c r="J31" s="437">
        <f t="shared" si="2"/>
        <v>1683.893</v>
      </c>
      <c r="K31" s="307" t="s">
        <v>7</v>
      </c>
      <c r="L31" s="307" t="s">
        <v>7</v>
      </c>
      <c r="M31" s="307" t="s">
        <v>7</v>
      </c>
      <c r="N31" s="307" t="s">
        <v>7</v>
      </c>
      <c r="O31" s="307" t="s">
        <v>7</v>
      </c>
      <c r="P31" s="307" t="s">
        <v>7</v>
      </c>
      <c r="Q31" s="307" t="s">
        <v>7</v>
      </c>
      <c r="R31" s="307" t="s">
        <v>7</v>
      </c>
      <c r="S31" s="435">
        <v>136</v>
      </c>
      <c r="T31" s="705">
        <f t="shared" si="3"/>
        <v>22.9</v>
      </c>
    </row>
    <row r="32" spans="1:20" ht="14.5">
      <c r="A32" s="532" t="s">
        <v>928</v>
      </c>
      <c r="B32" s="533" t="s">
        <v>929</v>
      </c>
      <c r="C32" s="529">
        <v>65824</v>
      </c>
      <c r="D32" s="529">
        <v>21977</v>
      </c>
      <c r="E32" s="258">
        <v>437</v>
      </c>
      <c r="F32" s="258">
        <v>0</v>
      </c>
      <c r="G32" s="435">
        <f t="shared" si="0"/>
        <v>88238</v>
      </c>
      <c r="H32" s="436">
        <v>235</v>
      </c>
      <c r="I32" s="437">
        <f t="shared" si="1"/>
        <v>3110.39</v>
      </c>
      <c r="J32" s="437">
        <f t="shared" si="2"/>
        <v>3110.39</v>
      </c>
      <c r="K32" s="307" t="s">
        <v>7</v>
      </c>
      <c r="L32" s="307" t="s">
        <v>7</v>
      </c>
      <c r="M32" s="307" t="s">
        <v>7</v>
      </c>
      <c r="N32" s="307" t="s">
        <v>7</v>
      </c>
      <c r="O32" s="307" t="s">
        <v>7</v>
      </c>
      <c r="P32" s="307" t="s">
        <v>7</v>
      </c>
      <c r="Q32" s="307" t="s">
        <v>7</v>
      </c>
      <c r="R32" s="307" t="s">
        <v>7</v>
      </c>
      <c r="S32" s="435">
        <v>136</v>
      </c>
      <c r="T32" s="705">
        <f t="shared" si="3"/>
        <v>42.3</v>
      </c>
    </row>
    <row r="33" spans="1:20" ht="14.5">
      <c r="A33" s="532" t="s">
        <v>930</v>
      </c>
      <c r="B33" s="533" t="s">
        <v>931</v>
      </c>
      <c r="C33" s="529">
        <v>25049</v>
      </c>
      <c r="D33" s="529">
        <v>4935</v>
      </c>
      <c r="E33" s="258">
        <v>260</v>
      </c>
      <c r="F33" s="258">
        <v>0</v>
      </c>
      <c r="G33" s="435">
        <f t="shared" si="0"/>
        <v>30244</v>
      </c>
      <c r="H33" s="436">
        <v>235</v>
      </c>
      <c r="I33" s="437">
        <f t="shared" si="1"/>
        <v>1066.1010000000001</v>
      </c>
      <c r="J33" s="437">
        <f t="shared" si="2"/>
        <v>1066.1010000000001</v>
      </c>
      <c r="K33" s="307" t="s">
        <v>7</v>
      </c>
      <c r="L33" s="307" t="s">
        <v>7</v>
      </c>
      <c r="M33" s="307" t="s">
        <v>7</v>
      </c>
      <c r="N33" s="307" t="s">
        <v>7</v>
      </c>
      <c r="O33" s="307" t="s">
        <v>7</v>
      </c>
      <c r="P33" s="307" t="s">
        <v>7</v>
      </c>
      <c r="Q33" s="307" t="s">
        <v>7</v>
      </c>
      <c r="R33" s="307" t="s">
        <v>7</v>
      </c>
      <c r="S33" s="435">
        <v>136</v>
      </c>
      <c r="T33" s="705">
        <f t="shared" si="3"/>
        <v>14.5</v>
      </c>
    </row>
    <row r="34" spans="1:20" ht="14.5">
      <c r="A34" s="532" t="s">
        <v>932</v>
      </c>
      <c r="B34" s="533" t="s">
        <v>933</v>
      </c>
      <c r="C34" s="529">
        <v>20907</v>
      </c>
      <c r="D34" s="529">
        <v>1680</v>
      </c>
      <c r="E34" s="258">
        <v>20</v>
      </c>
      <c r="F34" s="258">
        <v>0</v>
      </c>
      <c r="G34" s="435">
        <f t="shared" si="0"/>
        <v>22607</v>
      </c>
      <c r="H34" s="436">
        <v>235</v>
      </c>
      <c r="I34" s="437">
        <f t="shared" si="1"/>
        <v>796.89700000000005</v>
      </c>
      <c r="J34" s="437">
        <f t="shared" si="2"/>
        <v>796.89700000000005</v>
      </c>
      <c r="K34" s="307" t="s">
        <v>7</v>
      </c>
      <c r="L34" s="307" t="s">
        <v>7</v>
      </c>
      <c r="M34" s="307" t="s">
        <v>7</v>
      </c>
      <c r="N34" s="307" t="s">
        <v>7</v>
      </c>
      <c r="O34" s="307" t="s">
        <v>7</v>
      </c>
      <c r="P34" s="307" t="s">
        <v>7</v>
      </c>
      <c r="Q34" s="307" t="s">
        <v>7</v>
      </c>
      <c r="R34" s="307" t="s">
        <v>7</v>
      </c>
      <c r="S34" s="435">
        <v>136</v>
      </c>
      <c r="T34" s="705">
        <f t="shared" si="3"/>
        <v>10.84</v>
      </c>
    </row>
    <row r="35" spans="1:20" ht="14.5">
      <c r="A35" s="532" t="s">
        <v>934</v>
      </c>
      <c r="B35" s="533" t="s">
        <v>935</v>
      </c>
      <c r="C35" s="529">
        <v>34721</v>
      </c>
      <c r="D35" s="529">
        <v>9397</v>
      </c>
      <c r="E35" s="258">
        <v>210</v>
      </c>
      <c r="F35" s="258">
        <v>0</v>
      </c>
      <c r="G35" s="435">
        <f t="shared" si="0"/>
        <v>44328</v>
      </c>
      <c r="H35" s="436">
        <v>235</v>
      </c>
      <c r="I35" s="437">
        <f t="shared" si="1"/>
        <v>1562.5619999999999</v>
      </c>
      <c r="J35" s="437">
        <f t="shared" si="2"/>
        <v>1562.5619999999999</v>
      </c>
      <c r="K35" s="307" t="s">
        <v>7</v>
      </c>
      <c r="L35" s="307" t="s">
        <v>7</v>
      </c>
      <c r="M35" s="307" t="s">
        <v>7</v>
      </c>
      <c r="N35" s="307" t="s">
        <v>7</v>
      </c>
      <c r="O35" s="307" t="s">
        <v>7</v>
      </c>
      <c r="P35" s="307" t="s">
        <v>7</v>
      </c>
      <c r="Q35" s="307" t="s">
        <v>7</v>
      </c>
      <c r="R35" s="307" t="s">
        <v>7</v>
      </c>
      <c r="S35" s="435">
        <v>136</v>
      </c>
      <c r="T35" s="705">
        <f t="shared" si="3"/>
        <v>21.25</v>
      </c>
    </row>
    <row r="36" spans="1:20" ht="14.5">
      <c r="A36" s="532" t="s">
        <v>936</v>
      </c>
      <c r="B36" s="533" t="s">
        <v>937</v>
      </c>
      <c r="C36" s="529">
        <v>35076</v>
      </c>
      <c r="D36" s="529">
        <v>5739</v>
      </c>
      <c r="E36" s="258">
        <v>350</v>
      </c>
      <c r="F36" s="258">
        <v>0</v>
      </c>
      <c r="G36" s="435">
        <f t="shared" si="0"/>
        <v>41165</v>
      </c>
      <c r="H36" s="436">
        <v>235</v>
      </c>
      <c r="I36" s="437">
        <f t="shared" si="1"/>
        <v>1451.066</v>
      </c>
      <c r="J36" s="437">
        <f t="shared" si="2"/>
        <v>1451.066</v>
      </c>
      <c r="K36" s="307" t="s">
        <v>7</v>
      </c>
      <c r="L36" s="307" t="s">
        <v>7</v>
      </c>
      <c r="M36" s="307" t="s">
        <v>7</v>
      </c>
      <c r="N36" s="307" t="s">
        <v>7</v>
      </c>
      <c r="O36" s="307" t="s">
        <v>7</v>
      </c>
      <c r="P36" s="307" t="s">
        <v>7</v>
      </c>
      <c r="Q36" s="307" t="s">
        <v>7</v>
      </c>
      <c r="R36" s="307" t="s">
        <v>7</v>
      </c>
      <c r="S36" s="435">
        <v>136</v>
      </c>
      <c r="T36" s="705">
        <f t="shared" si="3"/>
        <v>19.73</v>
      </c>
    </row>
    <row r="37" spans="1:20" ht="14.5">
      <c r="A37" s="532" t="s">
        <v>938</v>
      </c>
      <c r="B37" s="533" t="s">
        <v>939</v>
      </c>
      <c r="C37" s="529">
        <v>28303</v>
      </c>
      <c r="D37" s="529">
        <v>3002</v>
      </c>
      <c r="E37" s="258">
        <v>300</v>
      </c>
      <c r="F37" s="258">
        <v>0</v>
      </c>
      <c r="G37" s="435">
        <f t="shared" si="0"/>
        <v>31605</v>
      </c>
      <c r="H37" s="436">
        <v>235</v>
      </c>
      <c r="I37" s="437">
        <f t="shared" si="1"/>
        <v>1114.076</v>
      </c>
      <c r="J37" s="437">
        <f t="shared" si="2"/>
        <v>1114.076</v>
      </c>
      <c r="K37" s="307" t="s">
        <v>7</v>
      </c>
      <c r="L37" s="307" t="s">
        <v>7</v>
      </c>
      <c r="M37" s="307" t="s">
        <v>7</v>
      </c>
      <c r="N37" s="307" t="s">
        <v>7</v>
      </c>
      <c r="O37" s="307" t="s">
        <v>7</v>
      </c>
      <c r="P37" s="307" t="s">
        <v>7</v>
      </c>
      <c r="Q37" s="307" t="s">
        <v>7</v>
      </c>
      <c r="R37" s="307" t="s">
        <v>7</v>
      </c>
      <c r="S37" s="435">
        <v>136</v>
      </c>
      <c r="T37" s="705">
        <f t="shared" si="3"/>
        <v>15.15</v>
      </c>
    </row>
    <row r="38" spans="1:20" ht="14.5">
      <c r="A38" s="532" t="s">
        <v>940</v>
      </c>
      <c r="B38" s="534" t="s">
        <v>941</v>
      </c>
      <c r="C38" s="529">
        <v>24193</v>
      </c>
      <c r="D38" s="529">
        <v>7897</v>
      </c>
      <c r="E38" s="258">
        <v>380</v>
      </c>
      <c r="F38" s="258">
        <v>0</v>
      </c>
      <c r="G38" s="435">
        <f t="shared" si="0"/>
        <v>32470</v>
      </c>
      <c r="H38" s="436">
        <v>235</v>
      </c>
      <c r="I38" s="437">
        <f t="shared" si="1"/>
        <v>1144.568</v>
      </c>
      <c r="J38" s="437">
        <f t="shared" si="2"/>
        <v>1144.568</v>
      </c>
      <c r="K38" s="307" t="s">
        <v>7</v>
      </c>
      <c r="L38" s="307" t="s">
        <v>7</v>
      </c>
      <c r="M38" s="307" t="s">
        <v>7</v>
      </c>
      <c r="N38" s="307" t="s">
        <v>7</v>
      </c>
      <c r="O38" s="307" t="s">
        <v>7</v>
      </c>
      <c r="P38" s="307" t="s">
        <v>7</v>
      </c>
      <c r="Q38" s="307" t="s">
        <v>7</v>
      </c>
      <c r="R38" s="307" t="s">
        <v>7</v>
      </c>
      <c r="S38" s="435">
        <v>136</v>
      </c>
      <c r="T38" s="705">
        <f t="shared" si="3"/>
        <v>15.57</v>
      </c>
    </row>
    <row r="39" spans="1:20" ht="14.5">
      <c r="A39" s="532" t="s">
        <v>942</v>
      </c>
      <c r="B39" s="534" t="s">
        <v>943</v>
      </c>
      <c r="C39" s="529">
        <v>15533</v>
      </c>
      <c r="D39" s="529">
        <v>582</v>
      </c>
      <c r="E39" s="258">
        <v>95</v>
      </c>
      <c r="F39" s="258">
        <v>0</v>
      </c>
      <c r="G39" s="435">
        <f t="shared" si="0"/>
        <v>16210</v>
      </c>
      <c r="H39" s="436">
        <v>235</v>
      </c>
      <c r="I39" s="437">
        <f t="shared" si="1"/>
        <v>571.40300000000002</v>
      </c>
      <c r="J39" s="437">
        <f t="shared" si="2"/>
        <v>571.40300000000002</v>
      </c>
      <c r="K39" s="307" t="s">
        <v>7</v>
      </c>
      <c r="L39" s="307" t="s">
        <v>7</v>
      </c>
      <c r="M39" s="307" t="s">
        <v>7</v>
      </c>
      <c r="N39" s="307" t="s">
        <v>7</v>
      </c>
      <c r="O39" s="307" t="s">
        <v>7</v>
      </c>
      <c r="P39" s="307" t="s">
        <v>7</v>
      </c>
      <c r="Q39" s="307" t="s">
        <v>7</v>
      </c>
      <c r="R39" s="307" t="s">
        <v>7</v>
      </c>
      <c r="S39" s="435">
        <v>136</v>
      </c>
      <c r="T39" s="705">
        <f t="shared" si="3"/>
        <v>7.77</v>
      </c>
    </row>
    <row r="40" spans="1:20" ht="14.5">
      <c r="A40" s="532" t="s">
        <v>944</v>
      </c>
      <c r="B40" s="534" t="s">
        <v>945</v>
      </c>
      <c r="C40" s="529">
        <v>33124</v>
      </c>
      <c r="D40" s="529">
        <v>5446</v>
      </c>
      <c r="E40" s="258">
        <v>121</v>
      </c>
      <c r="F40" s="258">
        <v>0</v>
      </c>
      <c r="G40" s="435">
        <f t="shared" si="0"/>
        <v>38691</v>
      </c>
      <c r="H40" s="436">
        <v>235</v>
      </c>
      <c r="I40" s="437">
        <f t="shared" si="1"/>
        <v>1363.8579999999999</v>
      </c>
      <c r="J40" s="437">
        <f t="shared" si="2"/>
        <v>1363.8579999999999</v>
      </c>
      <c r="K40" s="307" t="s">
        <v>7</v>
      </c>
      <c r="L40" s="307" t="s">
        <v>7</v>
      </c>
      <c r="M40" s="307" t="s">
        <v>7</v>
      </c>
      <c r="N40" s="307" t="s">
        <v>7</v>
      </c>
      <c r="O40" s="307" t="s">
        <v>7</v>
      </c>
      <c r="P40" s="307" t="s">
        <v>7</v>
      </c>
      <c r="Q40" s="307" t="s">
        <v>7</v>
      </c>
      <c r="R40" s="307" t="s">
        <v>7</v>
      </c>
      <c r="S40" s="435">
        <v>136</v>
      </c>
      <c r="T40" s="705">
        <f t="shared" si="3"/>
        <v>18.55</v>
      </c>
    </row>
    <row r="41" spans="1:20" ht="14.5">
      <c r="A41" s="532" t="s">
        <v>946</v>
      </c>
      <c r="B41" s="534" t="s">
        <v>947</v>
      </c>
      <c r="C41" s="529">
        <v>7069</v>
      </c>
      <c r="D41" s="529">
        <v>1781</v>
      </c>
      <c r="E41" s="258">
        <v>200</v>
      </c>
      <c r="F41" s="258">
        <v>0</v>
      </c>
      <c r="G41" s="435">
        <f t="shared" si="0"/>
        <v>9050</v>
      </c>
      <c r="H41" s="436">
        <v>235</v>
      </c>
      <c r="I41" s="437">
        <f t="shared" si="1"/>
        <v>319.01299999999998</v>
      </c>
      <c r="J41" s="437">
        <f t="shared" si="2"/>
        <v>319.01299999999998</v>
      </c>
      <c r="K41" s="307" t="s">
        <v>7</v>
      </c>
      <c r="L41" s="307" t="s">
        <v>7</v>
      </c>
      <c r="M41" s="307" t="s">
        <v>7</v>
      </c>
      <c r="N41" s="307" t="s">
        <v>7</v>
      </c>
      <c r="O41" s="307" t="s">
        <v>7</v>
      </c>
      <c r="P41" s="307" t="s">
        <v>7</v>
      </c>
      <c r="Q41" s="307" t="s">
        <v>7</v>
      </c>
      <c r="R41" s="307" t="s">
        <v>7</v>
      </c>
      <c r="S41" s="435">
        <v>136</v>
      </c>
      <c r="T41" s="705">
        <f t="shared" si="3"/>
        <v>4.34</v>
      </c>
    </row>
    <row r="42" spans="1:20" ht="25">
      <c r="A42" s="532" t="s">
        <v>948</v>
      </c>
      <c r="B42" s="534" t="s">
        <v>949</v>
      </c>
      <c r="C42" s="529">
        <v>12672</v>
      </c>
      <c r="D42" s="529">
        <v>8726</v>
      </c>
      <c r="E42" s="258">
        <v>240</v>
      </c>
      <c r="F42" s="258">
        <v>0</v>
      </c>
      <c r="G42" s="435">
        <f t="shared" si="0"/>
        <v>21638</v>
      </c>
      <c r="H42" s="436">
        <v>235</v>
      </c>
      <c r="I42" s="437">
        <f t="shared" si="1"/>
        <v>762.74</v>
      </c>
      <c r="J42" s="437">
        <f t="shared" si="2"/>
        <v>762.74</v>
      </c>
      <c r="K42" s="307" t="s">
        <v>7</v>
      </c>
      <c r="L42" s="307" t="s">
        <v>7</v>
      </c>
      <c r="M42" s="307" t="s">
        <v>7</v>
      </c>
      <c r="N42" s="307" t="s">
        <v>7</v>
      </c>
      <c r="O42" s="307" t="s">
        <v>7</v>
      </c>
      <c r="P42" s="307" t="s">
        <v>7</v>
      </c>
      <c r="Q42" s="307" t="s">
        <v>7</v>
      </c>
      <c r="R42" s="307" t="s">
        <v>7</v>
      </c>
      <c r="S42" s="435">
        <v>136</v>
      </c>
      <c r="T42" s="705">
        <f t="shared" si="3"/>
        <v>10.37</v>
      </c>
    </row>
    <row r="43" spans="1:20" ht="25">
      <c r="A43" s="532" t="s">
        <v>950</v>
      </c>
      <c r="B43" s="534" t="s">
        <v>951</v>
      </c>
      <c r="C43" s="730">
        <v>10800</v>
      </c>
      <c r="D43" s="730">
        <v>1748</v>
      </c>
      <c r="E43" s="681">
        <v>518</v>
      </c>
      <c r="F43" s="681">
        <v>0</v>
      </c>
      <c r="G43" s="731">
        <f t="shared" si="0"/>
        <v>13066</v>
      </c>
      <c r="H43" s="732">
        <v>235</v>
      </c>
      <c r="I43" s="733">
        <f t="shared" si="1"/>
        <v>460.577</v>
      </c>
      <c r="J43" s="733">
        <f t="shared" si="2"/>
        <v>460.577</v>
      </c>
      <c r="K43" s="734" t="s">
        <v>7</v>
      </c>
      <c r="L43" s="734" t="s">
        <v>7</v>
      </c>
      <c r="M43" s="734" t="s">
        <v>7</v>
      </c>
      <c r="N43" s="734" t="s">
        <v>7</v>
      </c>
      <c r="O43" s="734" t="s">
        <v>7</v>
      </c>
      <c r="P43" s="734" t="s">
        <v>7</v>
      </c>
      <c r="Q43" s="734" t="s">
        <v>7</v>
      </c>
      <c r="R43" s="734" t="s">
        <v>7</v>
      </c>
      <c r="S43" s="731">
        <v>136</v>
      </c>
      <c r="T43" s="735">
        <f t="shared" si="3"/>
        <v>6.26</v>
      </c>
    </row>
    <row r="44" spans="1:20" ht="13">
      <c r="A44" s="308" t="s">
        <v>18</v>
      </c>
      <c r="B44" s="259"/>
      <c r="C44" s="736">
        <f>SUM(C11:C43)</f>
        <v>1054782</v>
      </c>
      <c r="D44" s="736">
        <f t="shared" ref="D44:G44" si="4">SUM(D11:D43)</f>
        <v>266107</v>
      </c>
      <c r="E44" s="308">
        <f t="shared" si="4"/>
        <v>10983</v>
      </c>
      <c r="F44" s="308">
        <f t="shared" si="4"/>
        <v>0</v>
      </c>
      <c r="G44" s="308">
        <f t="shared" si="4"/>
        <v>1331872</v>
      </c>
      <c r="H44" s="713">
        <v>235</v>
      </c>
      <c r="I44" s="704">
        <f>SUM(I11:I43)</f>
        <v>46948.492999999988</v>
      </c>
      <c r="J44" s="704">
        <f>SUM(J11:J43)</f>
        <v>46948.492999999988</v>
      </c>
      <c r="K44" s="307" t="s">
        <v>7</v>
      </c>
      <c r="L44" s="307" t="s">
        <v>7</v>
      </c>
      <c r="M44" s="307" t="s">
        <v>7</v>
      </c>
      <c r="N44" s="307" t="s">
        <v>7</v>
      </c>
      <c r="O44" s="307" t="s">
        <v>7</v>
      </c>
      <c r="P44" s="307" t="s">
        <v>7</v>
      </c>
      <c r="Q44" s="307" t="s">
        <v>7</v>
      </c>
      <c r="R44" s="307" t="s">
        <v>7</v>
      </c>
      <c r="S44" s="712">
        <v>136</v>
      </c>
      <c r="T44" s="706">
        <f>SUM(T11:T43)</f>
        <v>638.50000000000011</v>
      </c>
    </row>
    <row r="45" spans="1:20" ht="41.5" customHeight="1">
      <c r="A45" s="1154" t="s">
        <v>1042</v>
      </c>
      <c r="B45" s="1155"/>
      <c r="C45" s="1155"/>
      <c r="D45" s="1155"/>
      <c r="E45" s="1155"/>
      <c r="F45" s="1155"/>
      <c r="G45" s="1155"/>
      <c r="H45" s="1155"/>
      <c r="I45" s="1155"/>
      <c r="J45" s="1155"/>
      <c r="K45" s="1155"/>
      <c r="L45" s="1155"/>
      <c r="M45" s="1155"/>
      <c r="N45" s="1155"/>
      <c r="O45" s="1155"/>
      <c r="P45" s="1155"/>
      <c r="Q45" s="1155"/>
      <c r="R45" s="1155"/>
      <c r="S45" s="1155"/>
      <c r="T45" s="1155"/>
    </row>
    <row r="46" spans="1:20" ht="17.149999999999999" customHeight="1">
      <c r="A46" s="261" t="s">
        <v>8</v>
      </c>
      <c r="B46" s="262"/>
      <c r="C46" s="262"/>
      <c r="D46" s="260"/>
      <c r="E46" s="260"/>
      <c r="F46" s="260"/>
      <c r="G46" s="260"/>
      <c r="H46" s="260"/>
    </row>
    <row r="47" spans="1:20" ht="13">
      <c r="A47" s="263" t="s">
        <v>9</v>
      </c>
      <c r="B47" s="263"/>
      <c r="C47" s="263"/>
    </row>
    <row r="48" spans="1:20" ht="13">
      <c r="A48" s="263" t="s">
        <v>10</v>
      </c>
      <c r="B48" s="263"/>
      <c r="C48" s="263"/>
    </row>
    <row r="49" spans="1:20" ht="13">
      <c r="A49" s="263"/>
      <c r="B49" s="263"/>
      <c r="C49" s="263"/>
      <c r="G49" s="227"/>
    </row>
    <row r="50" spans="1:20" ht="13">
      <c r="A50" s="535"/>
      <c r="B50" s="535"/>
      <c r="C50" s="274"/>
      <c r="D50" s="274"/>
      <c r="E50" s="274"/>
      <c r="F50" s="274"/>
      <c r="G50" s="535"/>
      <c r="H50" s="536"/>
      <c r="I50" s="535"/>
      <c r="J50" s="535"/>
      <c r="K50" s="535"/>
      <c r="L50" s="535"/>
      <c r="M50" s="535"/>
      <c r="N50" s="1146" t="s">
        <v>13</v>
      </c>
      <c r="O50" s="1146"/>
      <c r="P50" s="1146"/>
      <c r="Q50" s="1146"/>
      <c r="R50" s="537"/>
      <c r="S50" s="537"/>
    </row>
    <row r="51" spans="1:20" ht="13">
      <c r="A51" s="535" t="s">
        <v>12</v>
      </c>
      <c r="B51" s="274"/>
      <c r="C51" s="1147" t="s">
        <v>13</v>
      </c>
      <c r="D51" s="1147"/>
      <c r="E51" s="1147"/>
      <c r="F51" s="263"/>
      <c r="G51" s="535"/>
      <c r="H51" s="538"/>
      <c r="I51" s="535"/>
      <c r="J51" s="535"/>
      <c r="K51" s="535"/>
      <c r="L51" s="535"/>
      <c r="M51" s="535"/>
      <c r="N51" s="1146" t="s">
        <v>14</v>
      </c>
      <c r="O51" s="1146"/>
      <c r="P51" s="1146"/>
      <c r="Q51" s="1146"/>
      <c r="R51" s="539"/>
      <c r="S51" s="539"/>
    </row>
    <row r="52" spans="1:20" ht="12.75" customHeight="1">
      <c r="A52" s="535"/>
      <c r="B52" s="535"/>
      <c r="C52" s="1148" t="s">
        <v>898</v>
      </c>
      <c r="D52" s="1148"/>
      <c r="E52" s="1148"/>
      <c r="F52" s="1148"/>
      <c r="G52" s="535"/>
      <c r="H52" s="538"/>
      <c r="I52" s="535"/>
      <c r="J52" s="535"/>
      <c r="K52" s="535"/>
      <c r="L52" s="535"/>
      <c r="M52" s="535"/>
      <c r="N52" s="1146" t="s">
        <v>953</v>
      </c>
      <c r="O52" s="1146"/>
      <c r="P52" s="1146"/>
      <c r="Q52" s="1146"/>
      <c r="R52" s="539"/>
      <c r="S52" s="539"/>
    </row>
    <row r="53" spans="1:20" ht="12.75" customHeight="1">
      <c r="A53" s="274"/>
      <c r="B53" s="274"/>
      <c r="C53" s="274"/>
      <c r="D53" s="274"/>
      <c r="E53" s="274"/>
      <c r="F53" s="274"/>
      <c r="G53" s="535"/>
      <c r="H53" s="257">
        <v>1330760</v>
      </c>
      <c r="I53" s="535"/>
      <c r="J53" s="535"/>
      <c r="K53" s="535"/>
      <c r="L53" s="535"/>
      <c r="M53" s="535"/>
      <c r="N53" s="541" t="s">
        <v>84</v>
      </c>
      <c r="O53" s="535"/>
      <c r="R53" s="263"/>
      <c r="S53" s="263"/>
    </row>
    <row r="54" spans="1:20">
      <c r="A54" s="819"/>
      <c r="B54" s="819"/>
      <c r="C54" s="819"/>
      <c r="D54" s="819"/>
      <c r="E54" s="819"/>
      <c r="F54" s="819"/>
      <c r="G54" s="819"/>
      <c r="H54" s="257">
        <f>G44-H53</f>
        <v>1112</v>
      </c>
      <c r="I54" s="819"/>
      <c r="J54" s="819"/>
      <c r="K54" s="819"/>
      <c r="L54" s="819"/>
      <c r="M54" s="819"/>
      <c r="N54" s="819"/>
      <c r="O54" s="819"/>
      <c r="P54" s="819"/>
      <c r="Q54" s="819"/>
      <c r="R54" s="819"/>
      <c r="S54" s="819"/>
      <c r="T54" s="819"/>
    </row>
  </sheetData>
  <mergeCells count="21">
    <mergeCell ref="N50:Q50"/>
    <mergeCell ref="C51:E51"/>
    <mergeCell ref="N51:Q51"/>
    <mergeCell ref="C52:F52"/>
    <mergeCell ref="N52:Q52"/>
    <mergeCell ref="A45:T45"/>
    <mergeCell ref="S1:T1"/>
    <mergeCell ref="A8:A9"/>
    <mergeCell ref="B8:B9"/>
    <mergeCell ref="C8:G8"/>
    <mergeCell ref="H8:H9"/>
    <mergeCell ref="I8:L8"/>
    <mergeCell ref="M8:R8"/>
    <mergeCell ref="S8:T8"/>
    <mergeCell ref="G1:I1"/>
    <mergeCell ref="A2:T2"/>
    <mergeCell ref="A3:T3"/>
    <mergeCell ref="A4:T5"/>
    <mergeCell ref="A6:T6"/>
    <mergeCell ref="A7:B7"/>
    <mergeCell ref="L7:T7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0"/>
  <sheetViews>
    <sheetView zoomScale="85" zoomScaleNormal="85" zoomScaleSheetLayoutView="80" workbookViewId="0">
      <selection activeCell="N17" sqref="N17"/>
    </sheetView>
  </sheetViews>
  <sheetFormatPr defaultColWidth="9.1796875" defaultRowHeight="12.5"/>
  <cols>
    <col min="1" max="1" width="7.453125" style="180" customWidth="1"/>
    <col min="2" max="2" width="26" style="180" customWidth="1"/>
    <col min="3" max="3" width="8.54296875" style="180" customWidth="1"/>
    <col min="4" max="4" width="8.1796875" style="180" customWidth="1"/>
    <col min="5" max="5" width="8.453125" style="180" customWidth="1"/>
    <col min="6" max="6" width="16" style="180" customWidth="1"/>
    <col min="7" max="10" width="10.54296875" style="180" customWidth="1"/>
    <col min="11" max="13" width="9.1796875" style="180"/>
    <col min="14" max="14" width="9.81640625" style="180" customWidth="1"/>
    <col min="15" max="18" width="9.1796875" style="180"/>
    <col min="19" max="21" width="8.81640625" style="180" customWidth="1"/>
    <col min="22" max="22" width="10.453125" style="180" customWidth="1"/>
    <col min="23" max="16384" width="9.1796875" style="180"/>
  </cols>
  <sheetData>
    <row r="1" spans="1:24" ht="15.5">
      <c r="V1" s="181" t="s">
        <v>538</v>
      </c>
    </row>
    <row r="2" spans="1:24" ht="15.5">
      <c r="G2" s="121" t="s">
        <v>0</v>
      </c>
      <c r="H2" s="121"/>
      <c r="I2" s="121"/>
      <c r="O2" s="82"/>
      <c r="P2" s="82"/>
      <c r="Q2" s="82"/>
      <c r="R2" s="82"/>
    </row>
    <row r="3" spans="1:24" ht="20">
      <c r="C3" s="923" t="s">
        <v>743</v>
      </c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ht="18"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1:24" ht="15.5">
      <c r="B5" s="924" t="s">
        <v>794</v>
      </c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83"/>
      <c r="U5" s="925" t="s">
        <v>246</v>
      </c>
      <c r="V5" s="926"/>
    </row>
    <row r="6" spans="1:24" ht="15.5">
      <c r="K6" s="82"/>
      <c r="L6" s="82"/>
      <c r="M6" s="82"/>
      <c r="N6" s="82"/>
      <c r="O6" s="82"/>
      <c r="P6" s="82"/>
      <c r="Q6" s="82"/>
      <c r="R6" s="82"/>
    </row>
    <row r="7" spans="1:24" ht="13">
      <c r="A7" s="927" t="s">
        <v>899</v>
      </c>
      <c r="B7" s="927"/>
      <c r="O7" s="928" t="s">
        <v>831</v>
      </c>
      <c r="P7" s="928"/>
      <c r="Q7" s="928"/>
      <c r="R7" s="928"/>
      <c r="S7" s="928"/>
      <c r="T7" s="928"/>
      <c r="U7" s="928"/>
      <c r="V7" s="928"/>
    </row>
    <row r="8" spans="1:24" ht="35.25" customHeight="1">
      <c r="A8" s="906" t="s">
        <v>2</v>
      </c>
      <c r="B8" s="906" t="s">
        <v>145</v>
      </c>
      <c r="C8" s="907" t="s">
        <v>146</v>
      </c>
      <c r="D8" s="907"/>
      <c r="E8" s="907"/>
      <c r="F8" s="907" t="s">
        <v>147</v>
      </c>
      <c r="G8" s="906" t="s">
        <v>175</v>
      </c>
      <c r="H8" s="906"/>
      <c r="I8" s="906"/>
      <c r="J8" s="906"/>
      <c r="K8" s="906"/>
      <c r="L8" s="906"/>
      <c r="M8" s="906"/>
      <c r="N8" s="906"/>
      <c r="O8" s="906" t="s">
        <v>176</v>
      </c>
      <c r="P8" s="906"/>
      <c r="Q8" s="906"/>
      <c r="R8" s="906"/>
      <c r="S8" s="906"/>
      <c r="T8" s="906"/>
      <c r="U8" s="906"/>
      <c r="V8" s="906"/>
    </row>
    <row r="9" spans="1:24" ht="14">
      <c r="A9" s="906"/>
      <c r="B9" s="906"/>
      <c r="C9" s="907" t="s">
        <v>247</v>
      </c>
      <c r="D9" s="907" t="s">
        <v>43</v>
      </c>
      <c r="E9" s="907" t="s">
        <v>44</v>
      </c>
      <c r="F9" s="907"/>
      <c r="G9" s="906" t="s">
        <v>177</v>
      </c>
      <c r="H9" s="906"/>
      <c r="I9" s="906"/>
      <c r="J9" s="906"/>
      <c r="K9" s="906" t="s">
        <v>162</v>
      </c>
      <c r="L9" s="906"/>
      <c r="M9" s="906"/>
      <c r="N9" s="906"/>
      <c r="O9" s="906" t="s">
        <v>148</v>
      </c>
      <c r="P9" s="906"/>
      <c r="Q9" s="906"/>
      <c r="R9" s="906"/>
      <c r="S9" s="906" t="s">
        <v>161</v>
      </c>
      <c r="T9" s="906"/>
      <c r="U9" s="906"/>
      <c r="V9" s="906"/>
    </row>
    <row r="10" spans="1:24">
      <c r="A10" s="906"/>
      <c r="B10" s="906"/>
      <c r="C10" s="907"/>
      <c r="D10" s="907"/>
      <c r="E10" s="907"/>
      <c r="F10" s="907"/>
      <c r="G10" s="908" t="s">
        <v>149</v>
      </c>
      <c r="H10" s="909"/>
      <c r="I10" s="910"/>
      <c r="J10" s="914" t="s">
        <v>150</v>
      </c>
      <c r="K10" s="917" t="s">
        <v>149</v>
      </c>
      <c r="L10" s="918"/>
      <c r="M10" s="919"/>
      <c r="N10" s="914" t="s">
        <v>150</v>
      </c>
      <c r="O10" s="917" t="s">
        <v>149</v>
      </c>
      <c r="P10" s="918"/>
      <c r="Q10" s="919"/>
      <c r="R10" s="914" t="s">
        <v>150</v>
      </c>
      <c r="S10" s="917" t="s">
        <v>149</v>
      </c>
      <c r="T10" s="918"/>
      <c r="U10" s="919"/>
      <c r="V10" s="914" t="s">
        <v>150</v>
      </c>
    </row>
    <row r="11" spans="1:24" ht="15" customHeight="1">
      <c r="A11" s="906"/>
      <c r="B11" s="906"/>
      <c r="C11" s="907"/>
      <c r="D11" s="907"/>
      <c r="E11" s="907"/>
      <c r="F11" s="907"/>
      <c r="G11" s="911"/>
      <c r="H11" s="912"/>
      <c r="I11" s="913"/>
      <c r="J11" s="915"/>
      <c r="K11" s="920"/>
      <c r="L11" s="921"/>
      <c r="M11" s="922"/>
      <c r="N11" s="915"/>
      <c r="O11" s="920"/>
      <c r="P11" s="921"/>
      <c r="Q11" s="922"/>
      <c r="R11" s="915"/>
      <c r="S11" s="920"/>
      <c r="T11" s="921"/>
      <c r="U11" s="922"/>
      <c r="V11" s="915"/>
    </row>
    <row r="12" spans="1:24" ht="14">
      <c r="A12" s="906"/>
      <c r="B12" s="906"/>
      <c r="C12" s="907"/>
      <c r="D12" s="907"/>
      <c r="E12" s="907"/>
      <c r="F12" s="907"/>
      <c r="G12" s="184" t="s">
        <v>247</v>
      </c>
      <c r="H12" s="184" t="s">
        <v>43</v>
      </c>
      <c r="I12" s="185" t="s">
        <v>44</v>
      </c>
      <c r="J12" s="916"/>
      <c r="K12" s="183" t="s">
        <v>247</v>
      </c>
      <c r="L12" s="183" t="s">
        <v>43</v>
      </c>
      <c r="M12" s="183" t="s">
        <v>44</v>
      </c>
      <c r="N12" s="916"/>
      <c r="O12" s="183" t="s">
        <v>247</v>
      </c>
      <c r="P12" s="183" t="s">
        <v>43</v>
      </c>
      <c r="Q12" s="183" t="s">
        <v>44</v>
      </c>
      <c r="R12" s="916"/>
      <c r="S12" s="183" t="s">
        <v>247</v>
      </c>
      <c r="T12" s="183" t="s">
        <v>43</v>
      </c>
      <c r="U12" s="183" t="s">
        <v>44</v>
      </c>
      <c r="V12" s="916"/>
    </row>
    <row r="13" spans="1:24" ht="14">
      <c r="A13" s="183">
        <v>1</v>
      </c>
      <c r="B13" s="183">
        <v>2</v>
      </c>
      <c r="C13" s="183">
        <v>3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3">
        <v>10</v>
      </c>
      <c r="K13" s="183">
        <v>11</v>
      </c>
      <c r="L13" s="183">
        <v>12</v>
      </c>
      <c r="M13" s="183">
        <v>13</v>
      </c>
      <c r="N13" s="183">
        <v>14</v>
      </c>
      <c r="O13" s="183">
        <v>15</v>
      </c>
      <c r="P13" s="183">
        <v>16</v>
      </c>
      <c r="Q13" s="183">
        <v>17</v>
      </c>
      <c r="R13" s="183">
        <v>18</v>
      </c>
      <c r="S13" s="183">
        <v>19</v>
      </c>
      <c r="T13" s="183">
        <v>20</v>
      </c>
      <c r="U13" s="183">
        <v>21</v>
      </c>
      <c r="V13" s="183">
        <v>22</v>
      </c>
    </row>
    <row r="14" spans="1:24" ht="15.5">
      <c r="A14" s="894" t="s">
        <v>207</v>
      </c>
      <c r="B14" s="895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</row>
    <row r="15" spans="1:24" ht="25">
      <c r="A15" s="609">
        <v>1</v>
      </c>
      <c r="B15" s="610" t="s">
        <v>206</v>
      </c>
      <c r="C15" s="606">
        <v>11511.11</v>
      </c>
      <c r="D15" s="606">
        <v>1072.46</v>
      </c>
      <c r="E15" s="606">
        <v>1715.9399999999987</v>
      </c>
      <c r="F15" s="607" t="s">
        <v>960</v>
      </c>
      <c r="G15" s="606">
        <v>11511.11</v>
      </c>
      <c r="H15" s="606">
        <v>1072.46</v>
      </c>
      <c r="I15" s="606">
        <v>1715.9399999999987</v>
      </c>
      <c r="J15" s="607" t="s">
        <v>984</v>
      </c>
      <c r="K15" s="896">
        <v>1050.27</v>
      </c>
      <c r="L15" s="902"/>
      <c r="M15" s="897"/>
      <c r="N15" s="607" t="s">
        <v>964</v>
      </c>
      <c r="O15" s="186" t="s">
        <v>7</v>
      </c>
      <c r="P15" s="186" t="s">
        <v>7</v>
      </c>
      <c r="Q15" s="186" t="s">
        <v>7</v>
      </c>
      <c r="R15" s="186" t="s">
        <v>7</v>
      </c>
      <c r="S15" s="899">
        <v>9030.9500000000007</v>
      </c>
      <c r="T15" s="900"/>
      <c r="U15" s="901"/>
      <c r="V15" s="607" t="s">
        <v>962</v>
      </c>
    </row>
    <row r="16" spans="1:24" ht="14">
      <c r="A16" s="609">
        <v>2</v>
      </c>
      <c r="B16" s="610" t="s">
        <v>151</v>
      </c>
      <c r="C16" s="606">
        <v>17182.310000000001</v>
      </c>
      <c r="D16" s="606">
        <v>1600.84</v>
      </c>
      <c r="E16" s="606">
        <v>2561.3299999999981</v>
      </c>
      <c r="F16" s="607" t="s">
        <v>961</v>
      </c>
      <c r="G16" s="606">
        <v>17182.310000000001</v>
      </c>
      <c r="H16" s="606">
        <v>1600.84</v>
      </c>
      <c r="I16" s="606">
        <v>2561.3299999999981</v>
      </c>
      <c r="J16" s="607" t="s">
        <v>985</v>
      </c>
      <c r="K16" s="903" t="s">
        <v>7</v>
      </c>
      <c r="L16" s="904"/>
      <c r="M16" s="905"/>
      <c r="N16" s="186" t="s">
        <v>7</v>
      </c>
      <c r="O16" s="186" t="s">
        <v>7</v>
      </c>
      <c r="P16" s="186" t="s">
        <v>7</v>
      </c>
      <c r="Q16" s="186" t="s">
        <v>7</v>
      </c>
      <c r="R16" s="186" t="s">
        <v>7</v>
      </c>
      <c r="S16" s="896">
        <v>14759.41</v>
      </c>
      <c r="T16" s="902"/>
      <c r="U16" s="897"/>
      <c r="V16" s="607" t="s">
        <v>963</v>
      </c>
    </row>
    <row r="17" spans="1:22" ht="14">
      <c r="A17" s="609">
        <v>3</v>
      </c>
      <c r="B17" s="610" t="s">
        <v>152</v>
      </c>
      <c r="C17" s="186" t="s">
        <v>7</v>
      </c>
      <c r="D17" s="186" t="s">
        <v>7</v>
      </c>
      <c r="E17" s="186" t="s">
        <v>7</v>
      </c>
      <c r="F17" s="186" t="s">
        <v>7</v>
      </c>
      <c r="G17" s="186" t="s">
        <v>7</v>
      </c>
      <c r="H17" s="186" t="s">
        <v>7</v>
      </c>
      <c r="I17" s="186" t="s">
        <v>7</v>
      </c>
      <c r="J17" s="186" t="s">
        <v>7</v>
      </c>
      <c r="K17" s="186" t="s">
        <v>7</v>
      </c>
      <c r="L17" s="186" t="s">
        <v>7</v>
      </c>
      <c r="M17" s="186" t="s">
        <v>7</v>
      </c>
      <c r="N17" s="186" t="s">
        <v>7</v>
      </c>
      <c r="O17" s="186" t="s">
        <v>7</v>
      </c>
      <c r="P17" s="186" t="s">
        <v>7</v>
      </c>
      <c r="Q17" s="186" t="s">
        <v>7</v>
      </c>
      <c r="R17" s="186" t="s">
        <v>7</v>
      </c>
      <c r="S17" s="186" t="s">
        <v>7</v>
      </c>
      <c r="T17" s="186" t="s">
        <v>7</v>
      </c>
      <c r="U17" s="186" t="s">
        <v>7</v>
      </c>
      <c r="V17" s="186" t="s">
        <v>7</v>
      </c>
    </row>
    <row r="18" spans="1:22" ht="14">
      <c r="A18" s="896" t="s">
        <v>208</v>
      </c>
      <c r="B18" s="897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</row>
    <row r="19" spans="1:22" ht="14">
      <c r="A19" s="609">
        <v>4</v>
      </c>
      <c r="B19" s="610" t="s">
        <v>197</v>
      </c>
      <c r="C19" s="186" t="s">
        <v>7</v>
      </c>
      <c r="D19" s="186" t="s">
        <v>7</v>
      </c>
      <c r="E19" s="186" t="s">
        <v>7</v>
      </c>
      <c r="F19" s="186" t="s">
        <v>7</v>
      </c>
      <c r="G19" s="186" t="s">
        <v>7</v>
      </c>
      <c r="H19" s="186" t="s">
        <v>7</v>
      </c>
      <c r="I19" s="186" t="s">
        <v>7</v>
      </c>
      <c r="J19" s="186" t="s">
        <v>7</v>
      </c>
      <c r="K19" s="186" t="s">
        <v>7</v>
      </c>
      <c r="L19" s="186" t="s">
        <v>7</v>
      </c>
      <c r="M19" s="186" t="s">
        <v>7</v>
      </c>
      <c r="N19" s="186" t="s">
        <v>7</v>
      </c>
      <c r="O19" s="186" t="s">
        <v>7</v>
      </c>
      <c r="P19" s="186" t="s">
        <v>7</v>
      </c>
      <c r="Q19" s="186" t="s">
        <v>7</v>
      </c>
      <c r="R19" s="186" t="s">
        <v>7</v>
      </c>
      <c r="S19" s="186" t="s">
        <v>7</v>
      </c>
      <c r="T19" s="186" t="s">
        <v>7</v>
      </c>
      <c r="U19" s="186" t="s">
        <v>7</v>
      </c>
      <c r="V19" s="186" t="s">
        <v>7</v>
      </c>
    </row>
    <row r="20" spans="1:22" ht="14">
      <c r="A20" s="609">
        <v>5</v>
      </c>
      <c r="B20" s="610" t="s">
        <v>130</v>
      </c>
      <c r="C20" s="186" t="s">
        <v>7</v>
      </c>
      <c r="D20" s="186" t="s">
        <v>7</v>
      </c>
      <c r="E20" s="186" t="s">
        <v>7</v>
      </c>
      <c r="F20" s="186" t="s">
        <v>7</v>
      </c>
      <c r="G20" s="186" t="s">
        <v>7</v>
      </c>
      <c r="H20" s="186" t="s">
        <v>7</v>
      </c>
      <c r="I20" s="186" t="s">
        <v>7</v>
      </c>
      <c r="J20" s="186" t="s">
        <v>7</v>
      </c>
      <c r="K20" s="186" t="s">
        <v>7</v>
      </c>
      <c r="L20" s="186" t="s">
        <v>7</v>
      </c>
      <c r="M20" s="186" t="s">
        <v>7</v>
      </c>
      <c r="N20" s="186" t="s">
        <v>7</v>
      </c>
      <c r="O20" s="186" t="s">
        <v>7</v>
      </c>
      <c r="P20" s="186" t="s">
        <v>7</v>
      </c>
      <c r="Q20" s="186" t="s">
        <v>7</v>
      </c>
      <c r="R20" s="186" t="s">
        <v>7</v>
      </c>
      <c r="S20" s="186" t="s">
        <v>7</v>
      </c>
      <c r="T20" s="186" t="s">
        <v>7</v>
      </c>
      <c r="U20" s="186" t="s">
        <v>7</v>
      </c>
      <c r="V20" s="186" t="s">
        <v>7</v>
      </c>
    </row>
    <row r="21" spans="1:22" ht="14">
      <c r="A21" s="609">
        <v>6</v>
      </c>
      <c r="B21" s="608" t="s">
        <v>850</v>
      </c>
      <c r="C21" s="186" t="s">
        <v>7</v>
      </c>
      <c r="D21" s="186" t="s">
        <v>7</v>
      </c>
      <c r="E21" s="186" t="s">
        <v>7</v>
      </c>
      <c r="F21" s="186" t="s">
        <v>7</v>
      </c>
      <c r="G21" s="186" t="s">
        <v>7</v>
      </c>
      <c r="H21" s="186" t="s">
        <v>7</v>
      </c>
      <c r="I21" s="186" t="s">
        <v>7</v>
      </c>
      <c r="J21" s="186" t="s">
        <v>7</v>
      </c>
      <c r="K21" s="186" t="s">
        <v>7</v>
      </c>
      <c r="L21" s="186" t="s">
        <v>7</v>
      </c>
      <c r="M21" s="186" t="s">
        <v>7</v>
      </c>
      <c r="N21" s="186" t="s">
        <v>7</v>
      </c>
      <c r="O21" s="186" t="s">
        <v>7</v>
      </c>
      <c r="P21" s="186" t="s">
        <v>7</v>
      </c>
      <c r="Q21" s="186" t="s">
        <v>7</v>
      </c>
      <c r="R21" s="186" t="s">
        <v>7</v>
      </c>
      <c r="S21" s="186" t="s">
        <v>7</v>
      </c>
      <c r="T21" s="186" t="s">
        <v>7</v>
      </c>
      <c r="U21" s="186" t="s">
        <v>7</v>
      </c>
      <c r="V21" s="186" t="s">
        <v>7</v>
      </c>
    </row>
    <row r="24" spans="1:22" ht="14">
      <c r="A24" s="898" t="s">
        <v>163</v>
      </c>
      <c r="B24" s="898"/>
      <c r="C24" s="898"/>
      <c r="D24" s="898"/>
      <c r="E24" s="898"/>
      <c r="F24" s="898"/>
      <c r="G24" s="898"/>
      <c r="H24" s="898"/>
      <c r="I24" s="898"/>
      <c r="J24" s="898"/>
      <c r="K24" s="898"/>
      <c r="L24" s="898"/>
      <c r="M24" s="898"/>
      <c r="N24" s="898"/>
      <c r="O24" s="898"/>
      <c r="P24" s="898"/>
      <c r="Q24" s="898"/>
      <c r="R24" s="898"/>
      <c r="S24" s="898"/>
      <c r="T24" s="898"/>
      <c r="U24" s="898"/>
      <c r="V24" s="898"/>
    </row>
    <row r="25" spans="1:22" ht="14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</row>
    <row r="26" spans="1:2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1:22" s="405" customFormat="1" ht="15.75" customHeight="1">
      <c r="A27" s="197"/>
      <c r="B27" s="197"/>
      <c r="K27" s="404"/>
      <c r="L27" s="404"/>
      <c r="M27"/>
      <c r="N27"/>
      <c r="O27"/>
      <c r="Q27" s="471" t="s">
        <v>13</v>
      </c>
      <c r="R27" s="404"/>
      <c r="S27" s="404"/>
    </row>
    <row r="28" spans="1:22" s="405" customFormat="1" ht="15.75" customHeight="1">
      <c r="A28" s="197" t="s">
        <v>12</v>
      </c>
      <c r="B28"/>
      <c r="H28" s="399"/>
      <c r="I28" s="826" t="s">
        <v>13</v>
      </c>
      <c r="J28" s="826"/>
      <c r="K28" s="14"/>
      <c r="L28" s="404"/>
      <c r="P28" s="341" t="s">
        <v>14</v>
      </c>
      <c r="Q28" s="341"/>
      <c r="R28" s="404"/>
      <c r="S28" s="404"/>
    </row>
    <row r="29" spans="1:22" s="405" customFormat="1" ht="15.75" customHeight="1">
      <c r="A29" s="197"/>
      <c r="B29" s="197"/>
      <c r="C29" s="14"/>
      <c r="D29" s="14"/>
      <c r="E29" s="14"/>
      <c r="F29" s="14"/>
      <c r="G29" s="14"/>
      <c r="H29" s="827" t="s">
        <v>898</v>
      </c>
      <c r="I29" s="827"/>
      <c r="J29" s="827"/>
      <c r="K29" s="827"/>
      <c r="L29" s="14"/>
      <c r="M29" s="14"/>
      <c r="N29" s="14"/>
      <c r="O29" s="14"/>
      <c r="P29" s="341" t="s">
        <v>953</v>
      </c>
      <c r="Q29" s="341"/>
      <c r="R29" s="14"/>
      <c r="S29" s="14"/>
      <c r="T29" s="14"/>
    </row>
    <row r="30" spans="1:22" s="14" customFormat="1" ht="13">
      <c r="A30"/>
      <c r="B30"/>
      <c r="M30"/>
      <c r="N30"/>
      <c r="O30"/>
      <c r="P30" s="201" t="s">
        <v>84</v>
      </c>
      <c r="Q30" s="401"/>
    </row>
  </sheetData>
  <mergeCells count="35">
    <mergeCell ref="K9:N9"/>
    <mergeCell ref="O9:R9"/>
    <mergeCell ref="S9:V9"/>
    <mergeCell ref="R10:R12"/>
    <mergeCell ref="O10:Q11"/>
    <mergeCell ref="C3:N3"/>
    <mergeCell ref="B5:S5"/>
    <mergeCell ref="U5:V5"/>
    <mergeCell ref="A7:B7"/>
    <mergeCell ref="O7:V7"/>
    <mergeCell ref="O8:V8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C9:C12"/>
    <mergeCell ref="D9:D12"/>
    <mergeCell ref="E9:E12"/>
    <mergeCell ref="G9:J9"/>
    <mergeCell ref="V10:V12"/>
    <mergeCell ref="S10:U11"/>
    <mergeCell ref="A14:B14"/>
    <mergeCell ref="A18:B18"/>
    <mergeCell ref="A24:V24"/>
    <mergeCell ref="I28:J28"/>
    <mergeCell ref="H29:K29"/>
    <mergeCell ref="S15:U15"/>
    <mergeCell ref="S16:U16"/>
    <mergeCell ref="K15:M15"/>
    <mergeCell ref="K16:M16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P25"/>
  <sheetViews>
    <sheetView zoomScale="85" zoomScaleNormal="85" zoomScaleSheetLayoutView="100" workbookViewId="0">
      <selection activeCell="C13" sqref="C13"/>
    </sheetView>
  </sheetViews>
  <sheetFormatPr defaultColWidth="9.1796875" defaultRowHeight="12.5"/>
  <cols>
    <col min="1" max="1" width="5.54296875" style="355" customWidth="1"/>
    <col min="2" max="2" width="11.54296875" style="355" bestFit="1" customWidth="1"/>
    <col min="3" max="3" width="12.1796875" style="355" bestFit="1" customWidth="1"/>
    <col min="4" max="4" width="12.81640625" style="355" customWidth="1"/>
    <col min="5" max="5" width="8.54296875" style="355" customWidth="1"/>
    <col min="6" max="7" width="8" style="355" customWidth="1"/>
    <col min="8" max="10" width="8.1796875" style="355" customWidth="1"/>
    <col min="11" max="11" width="8.453125" style="355" customWidth="1"/>
    <col min="12" max="12" width="8.1796875" style="355" customWidth="1"/>
    <col min="13" max="13" width="8.81640625" style="355" customWidth="1"/>
    <col min="14" max="14" width="8.1796875" style="355" customWidth="1"/>
    <col min="15" max="15" width="9.1796875" style="355"/>
    <col min="16" max="16" width="12.453125" style="355" customWidth="1"/>
    <col min="17" max="16384" width="9.1796875" style="355"/>
  </cols>
  <sheetData>
    <row r="1" spans="1:16" ht="12.75" customHeight="1">
      <c r="D1" s="1161"/>
      <c r="E1" s="1161"/>
      <c r="M1" s="1162" t="s">
        <v>533</v>
      </c>
      <c r="N1" s="1162"/>
    </row>
    <row r="2" spans="1:16" ht="15.5">
      <c r="A2" s="1163" t="s">
        <v>0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</row>
    <row r="3" spans="1:16" ht="18">
      <c r="A3" s="1164" t="s">
        <v>743</v>
      </c>
      <c r="B3" s="1164"/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  <c r="N3" s="1164"/>
    </row>
    <row r="4" spans="1:16" ht="12.75" customHeight="1">
      <c r="A4" s="1165" t="s">
        <v>753</v>
      </c>
      <c r="B4" s="1165"/>
      <c r="C4" s="1165"/>
      <c r="D4" s="1165"/>
      <c r="E4" s="1165"/>
      <c r="F4" s="1165"/>
      <c r="G4" s="1165"/>
      <c r="H4" s="1165"/>
      <c r="I4" s="1165"/>
      <c r="J4" s="1165"/>
      <c r="K4" s="1165"/>
      <c r="L4" s="1165"/>
      <c r="M4" s="1165"/>
      <c r="N4" s="1165"/>
    </row>
    <row r="5" spans="1:16" s="429" customFormat="1" ht="7.5" customHeight="1">
      <c r="A5" s="1165"/>
      <c r="B5" s="1165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</row>
    <row r="6" spans="1:16">
      <c r="A6" s="1156"/>
      <c r="B6" s="1156"/>
      <c r="C6" s="1156"/>
      <c r="D6" s="1156"/>
      <c r="E6" s="1156"/>
      <c r="F6" s="1156"/>
      <c r="G6" s="1156"/>
      <c r="H6" s="1156"/>
      <c r="I6" s="1156"/>
      <c r="J6" s="1156"/>
      <c r="K6" s="1156"/>
      <c r="L6" s="1156"/>
      <c r="M6" s="1156"/>
      <c r="N6" s="1156"/>
    </row>
    <row r="7" spans="1:16" ht="13">
      <c r="A7" s="999" t="s">
        <v>899</v>
      </c>
      <c r="B7" s="999"/>
      <c r="D7" s="430"/>
      <c r="H7" s="1157"/>
      <c r="I7" s="1157"/>
      <c r="J7" s="1157"/>
      <c r="K7" s="1157"/>
      <c r="L7" s="1157"/>
      <c r="M7" s="1157"/>
      <c r="N7" s="1157"/>
    </row>
    <row r="8" spans="1:16" ht="39" customHeight="1">
      <c r="A8" s="1006" t="s">
        <v>2</v>
      </c>
      <c r="B8" s="1006" t="s">
        <v>3</v>
      </c>
      <c r="C8" s="994" t="s">
        <v>484</v>
      </c>
      <c r="D8" s="996" t="s">
        <v>85</v>
      </c>
      <c r="E8" s="1003" t="s">
        <v>86</v>
      </c>
      <c r="F8" s="1004"/>
      <c r="G8" s="1004"/>
      <c r="H8" s="1005"/>
      <c r="I8" s="1006" t="s">
        <v>648</v>
      </c>
      <c r="J8" s="1006"/>
      <c r="K8" s="1006"/>
      <c r="L8" s="1006"/>
      <c r="M8" s="1006"/>
      <c r="N8" s="1006"/>
      <c r="O8" s="1160" t="s">
        <v>706</v>
      </c>
      <c r="P8" s="1160"/>
    </row>
    <row r="9" spans="1:16" ht="44.5" customHeight="1">
      <c r="A9" s="1006"/>
      <c r="B9" s="1006"/>
      <c r="C9" s="995"/>
      <c r="D9" s="1158"/>
      <c r="E9" s="25" t="s">
        <v>90</v>
      </c>
      <c r="F9" s="25" t="s">
        <v>20</v>
      </c>
      <c r="G9" s="25" t="s">
        <v>42</v>
      </c>
      <c r="H9" s="25" t="s">
        <v>685</v>
      </c>
      <c r="I9" s="25" t="s">
        <v>18</v>
      </c>
      <c r="J9" s="25" t="s">
        <v>649</v>
      </c>
      <c r="K9" s="25" t="s">
        <v>650</v>
      </c>
      <c r="L9" s="25" t="s">
        <v>651</v>
      </c>
      <c r="M9" s="25" t="s">
        <v>652</v>
      </c>
      <c r="N9" s="25" t="s">
        <v>653</v>
      </c>
      <c r="O9" s="25" t="s">
        <v>711</v>
      </c>
      <c r="P9" s="25" t="s">
        <v>709</v>
      </c>
    </row>
    <row r="10" spans="1:16" s="382" customFormat="1" ht="13">
      <c r="A10" s="431">
        <v>1</v>
      </c>
      <c r="B10" s="431">
        <v>2</v>
      </c>
      <c r="C10" s="431">
        <v>3</v>
      </c>
      <c r="D10" s="431">
        <v>4</v>
      </c>
      <c r="E10" s="431">
        <v>5</v>
      </c>
      <c r="F10" s="431">
        <v>6</v>
      </c>
      <c r="G10" s="431">
        <v>7</v>
      </c>
      <c r="H10" s="431">
        <v>8</v>
      </c>
      <c r="I10" s="431">
        <v>9</v>
      </c>
      <c r="J10" s="431">
        <v>10</v>
      </c>
      <c r="K10" s="431">
        <v>11</v>
      </c>
      <c r="L10" s="431">
        <v>12</v>
      </c>
      <c r="M10" s="431">
        <v>13</v>
      </c>
      <c r="N10" s="431">
        <v>14</v>
      </c>
      <c r="O10" s="431">
        <v>15</v>
      </c>
      <c r="P10" s="431">
        <v>16</v>
      </c>
    </row>
    <row r="11" spans="1:16" s="382" customFormat="1" ht="13">
      <c r="A11" s="349">
        <v>1</v>
      </c>
      <c r="B11" s="350" t="s">
        <v>915</v>
      </c>
      <c r="C11" s="560">
        <v>1250</v>
      </c>
      <c r="D11" s="351">
        <v>312</v>
      </c>
      <c r="E11" s="707">
        <f>ROUND(C11*D11*150/1000000,3)</f>
        <v>58.5</v>
      </c>
      <c r="F11" s="707">
        <f>E11</f>
        <v>58.5</v>
      </c>
      <c r="G11" s="348" t="s">
        <v>7</v>
      </c>
      <c r="H11" s="348" t="s">
        <v>7</v>
      </c>
      <c r="I11" s="348" t="s">
        <v>7</v>
      </c>
      <c r="J11" s="348" t="s">
        <v>7</v>
      </c>
      <c r="K11" s="348" t="s">
        <v>7</v>
      </c>
      <c r="L11" s="348" t="s">
        <v>7</v>
      </c>
      <c r="M11" s="348" t="s">
        <v>7</v>
      </c>
      <c r="N11" s="348" t="s">
        <v>7</v>
      </c>
      <c r="O11" s="348">
        <v>136</v>
      </c>
      <c r="P11" s="705">
        <f>ROUND(F11*1360/100000,2)</f>
        <v>0.8</v>
      </c>
    </row>
    <row r="12" spans="1:16" s="382" customFormat="1" ht="13">
      <c r="A12" s="349">
        <v>2</v>
      </c>
      <c r="B12" s="350" t="s">
        <v>929</v>
      </c>
      <c r="C12" s="560">
        <v>3144</v>
      </c>
      <c r="D12" s="351">
        <v>312</v>
      </c>
      <c r="E12" s="707">
        <f>ROUND(C12*D12*150/1000000,3)</f>
        <v>147.13900000000001</v>
      </c>
      <c r="F12" s="707">
        <f>E12</f>
        <v>147.13900000000001</v>
      </c>
      <c r="G12" s="348" t="s">
        <v>7</v>
      </c>
      <c r="H12" s="348" t="s">
        <v>7</v>
      </c>
      <c r="I12" s="348" t="s">
        <v>7</v>
      </c>
      <c r="J12" s="348" t="s">
        <v>7</v>
      </c>
      <c r="K12" s="348" t="s">
        <v>7</v>
      </c>
      <c r="L12" s="348" t="s">
        <v>7</v>
      </c>
      <c r="M12" s="348" t="s">
        <v>7</v>
      </c>
      <c r="N12" s="348" t="s">
        <v>7</v>
      </c>
      <c r="O12" s="348">
        <v>136</v>
      </c>
      <c r="P12" s="705">
        <f>ROUND(F12*1360/100000,2)</f>
        <v>2</v>
      </c>
    </row>
    <row r="13" spans="1:16" ht="13">
      <c r="A13" s="242" t="s">
        <v>18</v>
      </c>
      <c r="B13" s="371"/>
      <c r="C13" s="352">
        <f>SUM(C11:C12)</f>
        <v>4394</v>
      </c>
      <c r="D13" s="351">
        <v>312</v>
      </c>
      <c r="E13" s="707">
        <f>SUM(E11:E12)</f>
        <v>205.63900000000001</v>
      </c>
      <c r="F13" s="707">
        <f>SUM(F11:F12)</f>
        <v>205.63900000000001</v>
      </c>
      <c r="G13" s="348" t="s">
        <v>7</v>
      </c>
      <c r="H13" s="348" t="s">
        <v>7</v>
      </c>
      <c r="I13" s="348" t="s">
        <v>7</v>
      </c>
      <c r="J13" s="348" t="s">
        <v>7</v>
      </c>
      <c r="K13" s="348" t="s">
        <v>7</v>
      </c>
      <c r="L13" s="348" t="s">
        <v>7</v>
      </c>
      <c r="M13" s="348" t="s">
        <v>7</v>
      </c>
      <c r="N13" s="348" t="s">
        <v>7</v>
      </c>
      <c r="O13" s="348">
        <v>136</v>
      </c>
      <c r="P13" s="705">
        <f>SUM(P11:P12)</f>
        <v>2.8</v>
      </c>
    </row>
    <row r="14" spans="1:16" ht="23.5" customHeight="1">
      <c r="A14" s="1159" t="s">
        <v>1027</v>
      </c>
      <c r="B14" s="1159"/>
      <c r="C14" s="1159"/>
      <c r="D14" s="1159"/>
      <c r="E14" s="1159"/>
      <c r="F14" s="1159"/>
      <c r="G14" s="1159"/>
      <c r="H14" s="1159"/>
      <c r="I14" s="1159"/>
      <c r="J14" s="1159"/>
      <c r="K14" s="1159"/>
      <c r="L14" s="1159"/>
      <c r="M14" s="1159"/>
      <c r="N14" s="1159"/>
      <c r="O14" s="1159"/>
      <c r="P14" s="1159"/>
    </row>
    <row r="15" spans="1:16" ht="13">
      <c r="A15" s="433"/>
      <c r="B15" s="434"/>
      <c r="C15" s="434"/>
      <c r="D15" s="432"/>
    </row>
    <row r="16" spans="1:16" ht="13">
      <c r="A16" s="353"/>
      <c r="B16" s="353"/>
      <c r="C16" s="353"/>
    </row>
    <row r="17" spans="1:14" ht="13">
      <c r="A17" s="353"/>
      <c r="B17" s="353"/>
      <c r="C17" s="353"/>
    </row>
    <row r="18" spans="1:14" ht="13">
      <c r="A18" s="353"/>
      <c r="B18" s="353"/>
      <c r="C18" s="353"/>
    </row>
    <row r="19" spans="1:14" ht="13">
      <c r="A19" s="353"/>
      <c r="B19" s="353"/>
      <c r="C19" s="353"/>
    </row>
    <row r="20" spans="1:14" ht="14">
      <c r="A20" s="480"/>
      <c r="B20" s="480"/>
      <c r="C20" s="387"/>
      <c r="D20" s="387"/>
      <c r="E20" s="502"/>
      <c r="F20" s="502"/>
      <c r="G20" s="387"/>
      <c r="H20" s="488"/>
      <c r="I20" s="982" t="s">
        <v>13</v>
      </c>
      <c r="J20" s="982"/>
      <c r="K20" s="982"/>
      <c r="L20" s="353"/>
      <c r="M20" s="353"/>
    </row>
    <row r="21" spans="1:14" ht="12.75" customHeight="1">
      <c r="A21" s="480" t="s">
        <v>12</v>
      </c>
      <c r="B21" s="387"/>
      <c r="C21" s="948" t="s">
        <v>13</v>
      </c>
      <c r="D21" s="948"/>
      <c r="E21" s="948"/>
      <c r="F21" s="502"/>
      <c r="G21" s="387"/>
      <c r="H21" s="481"/>
      <c r="I21" s="481" t="s">
        <v>14</v>
      </c>
      <c r="J21" s="481"/>
      <c r="K21" s="387"/>
      <c r="L21" s="493"/>
      <c r="M21" s="493"/>
    </row>
    <row r="22" spans="1:14" ht="12.75" customHeight="1">
      <c r="A22" s="480"/>
      <c r="B22" s="480"/>
      <c r="C22" s="943" t="s">
        <v>898</v>
      </c>
      <c r="D22" s="943"/>
      <c r="E22" s="943"/>
      <c r="F22" s="502"/>
      <c r="G22" s="387"/>
      <c r="H22" s="481"/>
      <c r="I22" s="982" t="s">
        <v>953</v>
      </c>
      <c r="J22" s="982"/>
      <c r="K22" s="982"/>
      <c r="L22" s="493"/>
      <c r="M22" s="493"/>
    </row>
    <row r="23" spans="1:14" ht="14">
      <c r="A23" s="387"/>
      <c r="B23" s="387"/>
      <c r="C23" s="387"/>
      <c r="D23" s="387"/>
      <c r="E23" s="502"/>
      <c r="F23" s="502"/>
      <c r="G23" s="387"/>
      <c r="H23" s="483"/>
      <c r="I23" s="482" t="s">
        <v>84</v>
      </c>
      <c r="J23" s="482"/>
      <c r="K23" s="387"/>
      <c r="L23" s="353"/>
      <c r="M23" s="353"/>
    </row>
    <row r="25" spans="1:14">
      <c r="A25" s="1156"/>
      <c r="B25" s="1156"/>
      <c r="C25" s="1156"/>
      <c r="D25" s="1156"/>
      <c r="E25" s="1156"/>
      <c r="F25" s="1156"/>
      <c r="G25" s="1156"/>
      <c r="H25" s="1156"/>
      <c r="I25" s="1156"/>
      <c r="J25" s="1156"/>
      <c r="K25" s="1156"/>
      <c r="L25" s="1156"/>
      <c r="M25" s="1156"/>
      <c r="N25" s="1156"/>
    </row>
  </sheetData>
  <mergeCells count="21">
    <mergeCell ref="A6:N6"/>
    <mergeCell ref="D1:E1"/>
    <mergeCell ref="M1:N1"/>
    <mergeCell ref="A2:N2"/>
    <mergeCell ref="A3:N3"/>
    <mergeCell ref="A4:N5"/>
    <mergeCell ref="A25:N25"/>
    <mergeCell ref="C8:C9"/>
    <mergeCell ref="A7:B7"/>
    <mergeCell ref="H7:N7"/>
    <mergeCell ref="A8:A9"/>
    <mergeCell ref="B8:B9"/>
    <mergeCell ref="D8:D9"/>
    <mergeCell ref="E8:H8"/>
    <mergeCell ref="I20:K20"/>
    <mergeCell ref="C21:E21"/>
    <mergeCell ref="C22:E22"/>
    <mergeCell ref="I22:K22"/>
    <mergeCell ref="A14:P14"/>
    <mergeCell ref="O8:P8"/>
    <mergeCell ref="I8:N8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P56"/>
  <sheetViews>
    <sheetView topLeftCell="A4" zoomScale="85" zoomScaleNormal="85" zoomScaleSheetLayoutView="100" workbookViewId="0">
      <selection activeCell="S20" sqref="S20"/>
    </sheetView>
  </sheetViews>
  <sheetFormatPr defaultColWidth="9.1796875" defaultRowHeight="12.5"/>
  <cols>
    <col min="1" max="1" width="5.54296875" style="257" customWidth="1"/>
    <col min="2" max="2" width="13.1796875" style="257" bestFit="1" customWidth="1"/>
    <col min="3" max="3" width="10.453125" style="257" customWidth="1"/>
    <col min="4" max="4" width="12.81640625" style="257" customWidth="1"/>
    <col min="5" max="5" width="8.54296875" style="257" customWidth="1"/>
    <col min="6" max="7" width="8" style="257" customWidth="1"/>
    <col min="8" max="10" width="8.1796875" style="257" customWidth="1"/>
    <col min="11" max="11" width="8.453125" style="257" customWidth="1"/>
    <col min="12" max="12" width="8.1796875" style="257" customWidth="1"/>
    <col min="13" max="13" width="11.453125" style="257" customWidth="1"/>
    <col min="14" max="14" width="11.81640625" style="257" customWidth="1"/>
    <col min="15" max="15" width="9.1796875" style="257"/>
    <col min="16" max="16" width="12" style="257" customWidth="1"/>
    <col min="17" max="16384" width="9.1796875" style="257"/>
  </cols>
  <sheetData>
    <row r="1" spans="1:16" ht="12.75" customHeight="1">
      <c r="D1" s="1152"/>
      <c r="E1" s="1152"/>
      <c r="M1" s="1153" t="s">
        <v>654</v>
      </c>
      <c r="N1" s="1153"/>
    </row>
    <row r="2" spans="1:16" ht="15.5">
      <c r="A2" s="1150" t="s">
        <v>0</v>
      </c>
      <c r="B2" s="1150"/>
      <c r="C2" s="1150"/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</row>
    <row r="3" spans="1:16" ht="18">
      <c r="A3" s="1151" t="s">
        <v>743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  <c r="L3" s="1151"/>
      <c r="M3" s="1151"/>
      <c r="N3" s="1151"/>
    </row>
    <row r="4" spans="1:16" ht="9.75" customHeight="1">
      <c r="A4" s="1169" t="s">
        <v>754</v>
      </c>
      <c r="B4" s="1169"/>
      <c r="C4" s="1169"/>
      <c r="D4" s="1169"/>
      <c r="E4" s="1169"/>
      <c r="F4" s="1169"/>
      <c r="G4" s="1169"/>
      <c r="H4" s="1169"/>
      <c r="I4" s="1169"/>
      <c r="J4" s="1169"/>
      <c r="K4" s="1169"/>
      <c r="L4" s="1169"/>
      <c r="M4" s="1169"/>
      <c r="N4" s="1169"/>
    </row>
    <row r="5" spans="1:16" s="302" customFormat="1" ht="18.75" customHeight="1">
      <c r="A5" s="1169"/>
      <c r="B5" s="1169"/>
      <c r="C5" s="1169"/>
      <c r="D5" s="1169"/>
      <c r="E5" s="1169"/>
      <c r="F5" s="1169"/>
      <c r="G5" s="1169"/>
      <c r="H5" s="1169"/>
      <c r="I5" s="1169"/>
      <c r="J5" s="1169"/>
      <c r="K5" s="1169"/>
      <c r="L5" s="1169"/>
      <c r="M5" s="1169"/>
      <c r="N5" s="1169"/>
    </row>
    <row r="6" spans="1:16">
      <c r="A6" s="1137"/>
      <c r="B6" s="1137"/>
      <c r="C6" s="1137"/>
      <c r="D6" s="1137"/>
      <c r="E6" s="1137"/>
      <c r="F6" s="1137"/>
      <c r="G6" s="1137"/>
      <c r="H6" s="1137"/>
      <c r="I6" s="1137"/>
      <c r="J6" s="1137"/>
      <c r="K6" s="1137"/>
      <c r="L6" s="1137"/>
      <c r="M6" s="1137"/>
      <c r="N6" s="1137"/>
    </row>
    <row r="7" spans="1:16" ht="13">
      <c r="A7" s="1142" t="s">
        <v>899</v>
      </c>
      <c r="B7" s="1142"/>
      <c r="D7" s="528"/>
      <c r="H7" s="1138"/>
      <c r="I7" s="1138"/>
      <c r="J7" s="1138"/>
      <c r="K7" s="1138"/>
      <c r="L7" s="1138"/>
      <c r="M7" s="1138"/>
      <c r="N7" s="1138"/>
    </row>
    <row r="8" spans="1:16" ht="46.5" customHeight="1">
      <c r="A8" s="1078" t="s">
        <v>2</v>
      </c>
      <c r="B8" s="1078" t="s">
        <v>3</v>
      </c>
      <c r="C8" s="1166" t="s">
        <v>484</v>
      </c>
      <c r="D8" s="1143" t="s">
        <v>85</v>
      </c>
      <c r="E8" s="1139" t="s">
        <v>86</v>
      </c>
      <c r="F8" s="1140"/>
      <c r="G8" s="1140"/>
      <c r="H8" s="1141"/>
      <c r="I8" s="1078" t="s">
        <v>648</v>
      </c>
      <c r="J8" s="1078"/>
      <c r="K8" s="1078"/>
      <c r="L8" s="1078"/>
      <c r="M8" s="1078"/>
      <c r="N8" s="1078"/>
      <c r="O8" s="1145" t="s">
        <v>706</v>
      </c>
      <c r="P8" s="1145"/>
    </row>
    <row r="9" spans="1:16" ht="44.5" customHeight="1">
      <c r="A9" s="1078"/>
      <c r="B9" s="1078"/>
      <c r="C9" s="1167"/>
      <c r="D9" s="1144"/>
      <c r="E9" s="525" t="s">
        <v>90</v>
      </c>
      <c r="F9" s="525" t="s">
        <v>20</v>
      </c>
      <c r="G9" s="525" t="s">
        <v>42</v>
      </c>
      <c r="H9" s="525" t="s">
        <v>685</v>
      </c>
      <c r="I9" s="525" t="s">
        <v>18</v>
      </c>
      <c r="J9" s="525" t="s">
        <v>649</v>
      </c>
      <c r="K9" s="525" t="s">
        <v>650</v>
      </c>
      <c r="L9" s="525" t="s">
        <v>651</v>
      </c>
      <c r="M9" s="525" t="s">
        <v>652</v>
      </c>
      <c r="N9" s="525" t="s">
        <v>653</v>
      </c>
      <c r="O9" s="525" t="s">
        <v>711</v>
      </c>
      <c r="P9" s="525" t="s">
        <v>709</v>
      </c>
    </row>
    <row r="10" spans="1:16" s="531" customFormat="1" ht="13">
      <c r="A10" s="307">
        <v>1</v>
      </c>
      <c r="B10" s="307">
        <v>2</v>
      </c>
      <c r="C10" s="307">
        <v>3</v>
      </c>
      <c r="D10" s="307">
        <v>8</v>
      </c>
      <c r="E10" s="307">
        <v>9</v>
      </c>
      <c r="F10" s="307">
        <v>10</v>
      </c>
      <c r="G10" s="307">
        <v>11</v>
      </c>
      <c r="H10" s="307">
        <v>12</v>
      </c>
      <c r="I10" s="307">
        <v>9</v>
      </c>
      <c r="J10" s="307">
        <v>10</v>
      </c>
      <c r="K10" s="307">
        <v>11</v>
      </c>
      <c r="L10" s="307">
        <v>12</v>
      </c>
      <c r="M10" s="307">
        <v>13</v>
      </c>
      <c r="N10" s="307">
        <v>14</v>
      </c>
      <c r="O10" s="307">
        <v>15</v>
      </c>
      <c r="P10" s="307">
        <v>16</v>
      </c>
    </row>
    <row r="11" spans="1:16" s="531" customFormat="1" ht="13">
      <c r="A11" s="532" t="s">
        <v>257</v>
      </c>
      <c r="B11" s="533" t="s">
        <v>901</v>
      </c>
      <c r="C11" s="307" t="s">
        <v>7</v>
      </c>
      <c r="D11" s="307" t="s">
        <v>7</v>
      </c>
      <c r="E11" s="307" t="s">
        <v>7</v>
      </c>
      <c r="F11" s="307" t="s">
        <v>7</v>
      </c>
      <c r="G11" s="307" t="s">
        <v>7</v>
      </c>
      <c r="H11" s="307" t="s">
        <v>7</v>
      </c>
      <c r="I11" s="307" t="s">
        <v>7</v>
      </c>
      <c r="J11" s="307" t="s">
        <v>7</v>
      </c>
      <c r="K11" s="307" t="s">
        <v>7</v>
      </c>
      <c r="L11" s="307" t="s">
        <v>7</v>
      </c>
      <c r="M11" s="307" t="s">
        <v>7</v>
      </c>
      <c r="N11" s="307" t="s">
        <v>7</v>
      </c>
      <c r="O11" s="307" t="s">
        <v>7</v>
      </c>
      <c r="P11" s="307" t="s">
        <v>7</v>
      </c>
    </row>
    <row r="12" spans="1:16" s="531" customFormat="1" ht="13">
      <c r="A12" s="532" t="s">
        <v>258</v>
      </c>
      <c r="B12" s="533" t="s">
        <v>902</v>
      </c>
      <c r="C12" s="307" t="s">
        <v>7</v>
      </c>
      <c r="D12" s="307" t="s">
        <v>7</v>
      </c>
      <c r="E12" s="307" t="s">
        <v>7</v>
      </c>
      <c r="F12" s="307" t="s">
        <v>7</v>
      </c>
      <c r="G12" s="307" t="s">
        <v>7</v>
      </c>
      <c r="H12" s="307" t="s">
        <v>7</v>
      </c>
      <c r="I12" s="307" t="s">
        <v>7</v>
      </c>
      <c r="J12" s="307" t="s">
        <v>7</v>
      </c>
      <c r="K12" s="307" t="s">
        <v>7</v>
      </c>
      <c r="L12" s="307" t="s">
        <v>7</v>
      </c>
      <c r="M12" s="307" t="s">
        <v>7</v>
      </c>
      <c r="N12" s="307" t="s">
        <v>7</v>
      </c>
      <c r="O12" s="307" t="s">
        <v>7</v>
      </c>
      <c r="P12" s="307" t="s">
        <v>7</v>
      </c>
    </row>
    <row r="13" spans="1:16" s="531" customFormat="1" ht="13">
      <c r="A13" s="532" t="s">
        <v>259</v>
      </c>
      <c r="B13" s="533" t="s">
        <v>903</v>
      </c>
      <c r="C13" s="307" t="s">
        <v>7</v>
      </c>
      <c r="D13" s="307" t="s">
        <v>7</v>
      </c>
      <c r="E13" s="307" t="s">
        <v>7</v>
      </c>
      <c r="F13" s="307" t="s">
        <v>7</v>
      </c>
      <c r="G13" s="307" t="s">
        <v>7</v>
      </c>
      <c r="H13" s="307" t="s">
        <v>7</v>
      </c>
      <c r="I13" s="307" t="s">
        <v>7</v>
      </c>
      <c r="J13" s="307" t="s">
        <v>7</v>
      </c>
      <c r="K13" s="307" t="s">
        <v>7</v>
      </c>
      <c r="L13" s="307" t="s">
        <v>7</v>
      </c>
      <c r="M13" s="307" t="s">
        <v>7</v>
      </c>
      <c r="N13" s="307" t="s">
        <v>7</v>
      </c>
      <c r="O13" s="307" t="s">
        <v>7</v>
      </c>
      <c r="P13" s="307" t="s">
        <v>7</v>
      </c>
    </row>
    <row r="14" spans="1:16" s="531" customFormat="1" ht="13">
      <c r="A14" s="532" t="s">
        <v>260</v>
      </c>
      <c r="B14" s="533" t="s">
        <v>904</v>
      </c>
      <c r="C14" s="307" t="s">
        <v>7</v>
      </c>
      <c r="D14" s="307" t="s">
        <v>7</v>
      </c>
      <c r="E14" s="307" t="s">
        <v>7</v>
      </c>
      <c r="F14" s="307" t="s">
        <v>7</v>
      </c>
      <c r="G14" s="307" t="s">
        <v>7</v>
      </c>
      <c r="H14" s="307" t="s">
        <v>7</v>
      </c>
      <c r="I14" s="307" t="s">
        <v>7</v>
      </c>
      <c r="J14" s="307" t="s">
        <v>7</v>
      </c>
      <c r="K14" s="307" t="s">
        <v>7</v>
      </c>
      <c r="L14" s="307" t="s">
        <v>7</v>
      </c>
      <c r="M14" s="307" t="s">
        <v>7</v>
      </c>
      <c r="N14" s="307" t="s">
        <v>7</v>
      </c>
      <c r="O14" s="307" t="s">
        <v>7</v>
      </c>
      <c r="P14" s="307" t="s">
        <v>7</v>
      </c>
    </row>
    <row r="15" spans="1:16" s="531" customFormat="1" ht="13">
      <c r="A15" s="532" t="s">
        <v>261</v>
      </c>
      <c r="B15" s="533" t="s">
        <v>905</v>
      </c>
      <c r="C15" s="307" t="s">
        <v>7</v>
      </c>
      <c r="D15" s="307" t="s">
        <v>7</v>
      </c>
      <c r="E15" s="307" t="s">
        <v>7</v>
      </c>
      <c r="F15" s="307" t="s">
        <v>7</v>
      </c>
      <c r="G15" s="307" t="s">
        <v>7</v>
      </c>
      <c r="H15" s="307" t="s">
        <v>7</v>
      </c>
      <c r="I15" s="307" t="s">
        <v>7</v>
      </c>
      <c r="J15" s="307" t="s">
        <v>7</v>
      </c>
      <c r="K15" s="307" t="s">
        <v>7</v>
      </c>
      <c r="L15" s="307" t="s">
        <v>7</v>
      </c>
      <c r="M15" s="307" t="s">
        <v>7</v>
      </c>
      <c r="N15" s="307" t="s">
        <v>7</v>
      </c>
      <c r="O15" s="307" t="s">
        <v>7</v>
      </c>
      <c r="P15" s="307" t="s">
        <v>7</v>
      </c>
    </row>
    <row r="16" spans="1:16" s="531" customFormat="1" ht="13">
      <c r="A16" s="532" t="s">
        <v>262</v>
      </c>
      <c r="B16" s="533" t="s">
        <v>906</v>
      </c>
      <c r="C16" s="307" t="s">
        <v>7</v>
      </c>
      <c r="D16" s="307" t="s">
        <v>7</v>
      </c>
      <c r="E16" s="307" t="s">
        <v>7</v>
      </c>
      <c r="F16" s="307" t="s">
        <v>7</v>
      </c>
      <c r="G16" s="307" t="s">
        <v>7</v>
      </c>
      <c r="H16" s="307" t="s">
        <v>7</v>
      </c>
      <c r="I16" s="307" t="s">
        <v>7</v>
      </c>
      <c r="J16" s="307" t="s">
        <v>7</v>
      </c>
      <c r="K16" s="307" t="s">
        <v>7</v>
      </c>
      <c r="L16" s="307" t="s">
        <v>7</v>
      </c>
      <c r="M16" s="307" t="s">
        <v>7</v>
      </c>
      <c r="N16" s="307" t="s">
        <v>7</v>
      </c>
      <c r="O16" s="307" t="s">
        <v>7</v>
      </c>
      <c r="P16" s="307" t="s">
        <v>7</v>
      </c>
    </row>
    <row r="17" spans="1:16" s="531" customFormat="1" ht="13">
      <c r="A17" s="532" t="s">
        <v>263</v>
      </c>
      <c r="B17" s="533" t="s">
        <v>907</v>
      </c>
      <c r="C17" s="307" t="s">
        <v>7</v>
      </c>
      <c r="D17" s="307" t="s">
        <v>7</v>
      </c>
      <c r="E17" s="307" t="s">
        <v>7</v>
      </c>
      <c r="F17" s="307" t="s">
        <v>7</v>
      </c>
      <c r="G17" s="307" t="s">
        <v>7</v>
      </c>
      <c r="H17" s="307" t="s">
        <v>7</v>
      </c>
      <c r="I17" s="307" t="s">
        <v>7</v>
      </c>
      <c r="J17" s="307" t="s">
        <v>7</v>
      </c>
      <c r="K17" s="307" t="s">
        <v>7</v>
      </c>
      <c r="L17" s="307" t="s">
        <v>7</v>
      </c>
      <c r="M17" s="307" t="s">
        <v>7</v>
      </c>
      <c r="N17" s="307" t="s">
        <v>7</v>
      </c>
      <c r="O17" s="307" t="s">
        <v>7</v>
      </c>
      <c r="P17" s="307" t="s">
        <v>7</v>
      </c>
    </row>
    <row r="18" spans="1:16" s="531" customFormat="1" ht="13">
      <c r="A18" s="532" t="s">
        <v>264</v>
      </c>
      <c r="B18" s="533" t="s">
        <v>908</v>
      </c>
      <c r="C18" s="307" t="s">
        <v>7</v>
      </c>
      <c r="D18" s="307" t="s">
        <v>7</v>
      </c>
      <c r="E18" s="307" t="s">
        <v>7</v>
      </c>
      <c r="F18" s="307" t="s">
        <v>7</v>
      </c>
      <c r="G18" s="307" t="s">
        <v>7</v>
      </c>
      <c r="H18" s="307" t="s">
        <v>7</v>
      </c>
      <c r="I18" s="307" t="s">
        <v>7</v>
      </c>
      <c r="J18" s="307" t="s">
        <v>7</v>
      </c>
      <c r="K18" s="307" t="s">
        <v>7</v>
      </c>
      <c r="L18" s="307" t="s">
        <v>7</v>
      </c>
      <c r="M18" s="307" t="s">
        <v>7</v>
      </c>
      <c r="N18" s="307" t="s">
        <v>7</v>
      </c>
      <c r="O18" s="307" t="s">
        <v>7</v>
      </c>
      <c r="P18" s="307" t="s">
        <v>7</v>
      </c>
    </row>
    <row r="19" spans="1:16" s="531" customFormat="1" ht="13">
      <c r="A19" s="532" t="s">
        <v>283</v>
      </c>
      <c r="B19" s="533" t="s">
        <v>909</v>
      </c>
      <c r="C19" s="307" t="s">
        <v>7</v>
      </c>
      <c r="D19" s="307" t="s">
        <v>7</v>
      </c>
      <c r="E19" s="307" t="s">
        <v>7</v>
      </c>
      <c r="F19" s="307" t="s">
        <v>7</v>
      </c>
      <c r="G19" s="307" t="s">
        <v>7</v>
      </c>
      <c r="H19" s="307" t="s">
        <v>7</v>
      </c>
      <c r="I19" s="307" t="s">
        <v>7</v>
      </c>
      <c r="J19" s="307" t="s">
        <v>7</v>
      </c>
      <c r="K19" s="307" t="s">
        <v>7</v>
      </c>
      <c r="L19" s="307" t="s">
        <v>7</v>
      </c>
      <c r="M19" s="307" t="s">
        <v>7</v>
      </c>
      <c r="N19" s="307" t="s">
        <v>7</v>
      </c>
      <c r="O19" s="307" t="s">
        <v>7</v>
      </c>
      <c r="P19" s="307" t="s">
        <v>7</v>
      </c>
    </row>
    <row r="20" spans="1:16" s="531" customFormat="1" ht="13">
      <c r="A20" s="532" t="s">
        <v>284</v>
      </c>
      <c r="B20" s="533" t="s">
        <v>910</v>
      </c>
      <c r="C20" s="307" t="s">
        <v>7</v>
      </c>
      <c r="D20" s="307" t="s">
        <v>7</v>
      </c>
      <c r="E20" s="307" t="s">
        <v>7</v>
      </c>
      <c r="F20" s="307" t="s">
        <v>7</v>
      </c>
      <c r="G20" s="307" t="s">
        <v>7</v>
      </c>
      <c r="H20" s="307" t="s">
        <v>7</v>
      </c>
      <c r="I20" s="307" t="s">
        <v>7</v>
      </c>
      <c r="J20" s="307" t="s">
        <v>7</v>
      </c>
      <c r="K20" s="307" t="s">
        <v>7</v>
      </c>
      <c r="L20" s="307" t="s">
        <v>7</v>
      </c>
      <c r="M20" s="307" t="s">
        <v>7</v>
      </c>
      <c r="N20" s="307" t="s">
        <v>7</v>
      </c>
      <c r="O20" s="307" t="s">
        <v>7</v>
      </c>
      <c r="P20" s="307" t="s">
        <v>7</v>
      </c>
    </row>
    <row r="21" spans="1:16" s="531" customFormat="1" ht="13">
      <c r="A21" s="532" t="s">
        <v>285</v>
      </c>
      <c r="B21" s="533" t="s">
        <v>911</v>
      </c>
      <c r="C21" s="307" t="s">
        <v>7</v>
      </c>
      <c r="D21" s="307" t="s">
        <v>7</v>
      </c>
      <c r="E21" s="307" t="s">
        <v>7</v>
      </c>
      <c r="F21" s="307" t="s">
        <v>7</v>
      </c>
      <c r="G21" s="307" t="s">
        <v>7</v>
      </c>
      <c r="H21" s="307" t="s">
        <v>7</v>
      </c>
      <c r="I21" s="307" t="s">
        <v>7</v>
      </c>
      <c r="J21" s="307" t="s">
        <v>7</v>
      </c>
      <c r="K21" s="307" t="s">
        <v>7</v>
      </c>
      <c r="L21" s="307" t="s">
        <v>7</v>
      </c>
      <c r="M21" s="307" t="s">
        <v>7</v>
      </c>
      <c r="N21" s="307" t="s">
        <v>7</v>
      </c>
      <c r="O21" s="307" t="s">
        <v>7</v>
      </c>
      <c r="P21" s="307" t="s">
        <v>7</v>
      </c>
    </row>
    <row r="22" spans="1:16" s="531" customFormat="1" ht="13">
      <c r="A22" s="532" t="s">
        <v>313</v>
      </c>
      <c r="B22" s="533" t="s">
        <v>912</v>
      </c>
      <c r="C22" s="307" t="s">
        <v>7</v>
      </c>
      <c r="D22" s="307" t="s">
        <v>7</v>
      </c>
      <c r="E22" s="307" t="s">
        <v>7</v>
      </c>
      <c r="F22" s="307" t="s">
        <v>7</v>
      </c>
      <c r="G22" s="307" t="s">
        <v>7</v>
      </c>
      <c r="H22" s="307" t="s">
        <v>7</v>
      </c>
      <c r="I22" s="307" t="s">
        <v>7</v>
      </c>
      <c r="J22" s="307" t="s">
        <v>7</v>
      </c>
      <c r="K22" s="307" t="s">
        <v>7</v>
      </c>
      <c r="L22" s="307" t="s">
        <v>7</v>
      </c>
      <c r="M22" s="307" t="s">
        <v>7</v>
      </c>
      <c r="N22" s="307" t="s">
        <v>7</v>
      </c>
      <c r="O22" s="307" t="s">
        <v>7</v>
      </c>
      <c r="P22" s="307" t="s">
        <v>7</v>
      </c>
    </row>
    <row r="23" spans="1:16" s="531" customFormat="1" ht="13">
      <c r="A23" s="532" t="s">
        <v>314</v>
      </c>
      <c r="B23" s="533" t="s">
        <v>913</v>
      </c>
      <c r="C23" s="307" t="s">
        <v>7</v>
      </c>
      <c r="D23" s="307" t="s">
        <v>7</v>
      </c>
      <c r="E23" s="307" t="s">
        <v>7</v>
      </c>
      <c r="F23" s="307" t="s">
        <v>7</v>
      </c>
      <c r="G23" s="307" t="s">
        <v>7</v>
      </c>
      <c r="H23" s="307" t="s">
        <v>7</v>
      </c>
      <c r="I23" s="307" t="s">
        <v>7</v>
      </c>
      <c r="J23" s="307" t="s">
        <v>7</v>
      </c>
      <c r="K23" s="307" t="s">
        <v>7</v>
      </c>
      <c r="L23" s="307" t="s">
        <v>7</v>
      </c>
      <c r="M23" s="307" t="s">
        <v>7</v>
      </c>
      <c r="N23" s="307" t="s">
        <v>7</v>
      </c>
      <c r="O23" s="307" t="s">
        <v>7</v>
      </c>
      <c r="P23" s="307" t="s">
        <v>7</v>
      </c>
    </row>
    <row r="24" spans="1:16" s="531" customFormat="1" ht="13">
      <c r="A24" s="532" t="s">
        <v>315</v>
      </c>
      <c r="B24" s="533" t="s">
        <v>914</v>
      </c>
      <c r="C24" s="307" t="s">
        <v>7</v>
      </c>
      <c r="D24" s="307" t="s">
        <v>7</v>
      </c>
      <c r="E24" s="307" t="s">
        <v>7</v>
      </c>
      <c r="F24" s="307" t="s">
        <v>7</v>
      </c>
      <c r="G24" s="307" t="s">
        <v>7</v>
      </c>
      <c r="H24" s="307" t="s">
        <v>7</v>
      </c>
      <c r="I24" s="307" t="s">
        <v>7</v>
      </c>
      <c r="J24" s="307" t="s">
        <v>7</v>
      </c>
      <c r="K24" s="307" t="s">
        <v>7</v>
      </c>
      <c r="L24" s="307" t="s">
        <v>7</v>
      </c>
      <c r="M24" s="307" t="s">
        <v>7</v>
      </c>
      <c r="N24" s="307" t="s">
        <v>7</v>
      </c>
      <c r="O24" s="307" t="s">
        <v>7</v>
      </c>
      <c r="P24" s="307" t="s">
        <v>7</v>
      </c>
    </row>
    <row r="25" spans="1:16" s="531" customFormat="1" ht="13">
      <c r="A25" s="532" t="s">
        <v>316</v>
      </c>
      <c r="B25" s="533" t="s">
        <v>915</v>
      </c>
      <c r="C25" s="307" t="s">
        <v>7</v>
      </c>
      <c r="D25" s="307" t="s">
        <v>7</v>
      </c>
      <c r="E25" s="307" t="s">
        <v>7</v>
      </c>
      <c r="F25" s="307" t="s">
        <v>7</v>
      </c>
      <c r="G25" s="307" t="s">
        <v>7</v>
      </c>
      <c r="H25" s="307" t="s">
        <v>7</v>
      </c>
      <c r="I25" s="307" t="s">
        <v>7</v>
      </c>
      <c r="J25" s="307" t="s">
        <v>7</v>
      </c>
      <c r="K25" s="307" t="s">
        <v>7</v>
      </c>
      <c r="L25" s="307" t="s">
        <v>7</v>
      </c>
      <c r="M25" s="307" t="s">
        <v>7</v>
      </c>
      <c r="N25" s="307" t="s">
        <v>7</v>
      </c>
      <c r="O25" s="307" t="s">
        <v>7</v>
      </c>
      <c r="P25" s="307" t="s">
        <v>7</v>
      </c>
    </row>
    <row r="26" spans="1:16" s="531" customFormat="1" ht="13">
      <c r="A26" s="532" t="s">
        <v>916</v>
      </c>
      <c r="B26" s="533" t="s">
        <v>917</v>
      </c>
      <c r="C26" s="307" t="s">
        <v>7</v>
      </c>
      <c r="D26" s="307" t="s">
        <v>7</v>
      </c>
      <c r="E26" s="307" t="s">
        <v>7</v>
      </c>
      <c r="F26" s="307" t="s">
        <v>7</v>
      </c>
      <c r="G26" s="307" t="s">
        <v>7</v>
      </c>
      <c r="H26" s="307" t="s">
        <v>7</v>
      </c>
      <c r="I26" s="307" t="s">
        <v>7</v>
      </c>
      <c r="J26" s="307" t="s">
        <v>7</v>
      </c>
      <c r="K26" s="307" t="s">
        <v>7</v>
      </c>
      <c r="L26" s="307" t="s">
        <v>7</v>
      </c>
      <c r="M26" s="307" t="s">
        <v>7</v>
      </c>
      <c r="N26" s="307" t="s">
        <v>7</v>
      </c>
      <c r="O26" s="307" t="s">
        <v>7</v>
      </c>
      <c r="P26" s="307" t="s">
        <v>7</v>
      </c>
    </row>
    <row r="27" spans="1:16" s="531" customFormat="1" ht="13">
      <c r="A27" s="532" t="s">
        <v>918</v>
      </c>
      <c r="B27" s="533" t="s">
        <v>919</v>
      </c>
      <c r="C27" s="307" t="s">
        <v>7</v>
      </c>
      <c r="D27" s="307" t="s">
        <v>7</v>
      </c>
      <c r="E27" s="307" t="s">
        <v>7</v>
      </c>
      <c r="F27" s="307" t="s">
        <v>7</v>
      </c>
      <c r="G27" s="307" t="s">
        <v>7</v>
      </c>
      <c r="H27" s="307" t="s">
        <v>7</v>
      </c>
      <c r="I27" s="307" t="s">
        <v>7</v>
      </c>
      <c r="J27" s="307" t="s">
        <v>7</v>
      </c>
      <c r="K27" s="307" t="s">
        <v>7</v>
      </c>
      <c r="L27" s="307" t="s">
        <v>7</v>
      </c>
      <c r="M27" s="307" t="s">
        <v>7</v>
      </c>
      <c r="N27" s="307" t="s">
        <v>7</v>
      </c>
      <c r="O27" s="307" t="s">
        <v>7</v>
      </c>
      <c r="P27" s="307" t="s">
        <v>7</v>
      </c>
    </row>
    <row r="28" spans="1:16" ht="13">
      <c r="A28" s="532" t="s">
        <v>920</v>
      </c>
      <c r="B28" s="533" t="s">
        <v>921</v>
      </c>
      <c r="C28" s="307" t="s">
        <v>7</v>
      </c>
      <c r="D28" s="307" t="s">
        <v>7</v>
      </c>
      <c r="E28" s="307" t="s">
        <v>7</v>
      </c>
      <c r="F28" s="307" t="s">
        <v>7</v>
      </c>
      <c r="G28" s="307" t="s">
        <v>7</v>
      </c>
      <c r="H28" s="307" t="s">
        <v>7</v>
      </c>
      <c r="I28" s="307" t="s">
        <v>7</v>
      </c>
      <c r="J28" s="307" t="s">
        <v>7</v>
      </c>
      <c r="K28" s="307" t="s">
        <v>7</v>
      </c>
      <c r="L28" s="307" t="s">
        <v>7</v>
      </c>
      <c r="M28" s="307" t="s">
        <v>7</v>
      </c>
      <c r="N28" s="307" t="s">
        <v>7</v>
      </c>
      <c r="O28" s="307" t="s">
        <v>7</v>
      </c>
      <c r="P28" s="307" t="s">
        <v>7</v>
      </c>
    </row>
    <row r="29" spans="1:16" ht="13">
      <c r="A29" s="532" t="s">
        <v>922</v>
      </c>
      <c r="B29" s="533" t="s">
        <v>923</v>
      </c>
      <c r="C29" s="307" t="s">
        <v>7</v>
      </c>
      <c r="D29" s="307" t="s">
        <v>7</v>
      </c>
      <c r="E29" s="307" t="s">
        <v>7</v>
      </c>
      <c r="F29" s="307" t="s">
        <v>7</v>
      </c>
      <c r="G29" s="307" t="s">
        <v>7</v>
      </c>
      <c r="H29" s="307" t="s">
        <v>7</v>
      </c>
      <c r="I29" s="307" t="s">
        <v>7</v>
      </c>
      <c r="J29" s="307" t="s">
        <v>7</v>
      </c>
      <c r="K29" s="307" t="s">
        <v>7</v>
      </c>
      <c r="L29" s="307" t="s">
        <v>7</v>
      </c>
      <c r="M29" s="307" t="s">
        <v>7</v>
      </c>
      <c r="N29" s="307" t="s">
        <v>7</v>
      </c>
      <c r="O29" s="307" t="s">
        <v>7</v>
      </c>
      <c r="P29" s="307" t="s">
        <v>7</v>
      </c>
    </row>
    <row r="30" spans="1:16" ht="13">
      <c r="A30" s="532" t="s">
        <v>924</v>
      </c>
      <c r="B30" s="533" t="s">
        <v>925</v>
      </c>
      <c r="C30" s="307" t="s">
        <v>7</v>
      </c>
      <c r="D30" s="307" t="s">
        <v>7</v>
      </c>
      <c r="E30" s="307" t="s">
        <v>7</v>
      </c>
      <c r="F30" s="307" t="s">
        <v>7</v>
      </c>
      <c r="G30" s="307" t="s">
        <v>7</v>
      </c>
      <c r="H30" s="307" t="s">
        <v>7</v>
      </c>
      <c r="I30" s="307" t="s">
        <v>7</v>
      </c>
      <c r="J30" s="307" t="s">
        <v>7</v>
      </c>
      <c r="K30" s="307" t="s">
        <v>7</v>
      </c>
      <c r="L30" s="307" t="s">
        <v>7</v>
      </c>
      <c r="M30" s="307" t="s">
        <v>7</v>
      </c>
      <c r="N30" s="307" t="s">
        <v>7</v>
      </c>
      <c r="O30" s="307" t="s">
        <v>7</v>
      </c>
      <c r="P30" s="307" t="s">
        <v>7</v>
      </c>
    </row>
    <row r="31" spans="1:16" ht="13">
      <c r="A31" s="532" t="s">
        <v>926</v>
      </c>
      <c r="B31" s="533" t="s">
        <v>927</v>
      </c>
      <c r="C31" s="307" t="s">
        <v>7</v>
      </c>
      <c r="D31" s="307" t="s">
        <v>7</v>
      </c>
      <c r="E31" s="307" t="s">
        <v>7</v>
      </c>
      <c r="F31" s="307" t="s">
        <v>7</v>
      </c>
      <c r="G31" s="307" t="s">
        <v>7</v>
      </c>
      <c r="H31" s="307" t="s">
        <v>7</v>
      </c>
      <c r="I31" s="307" t="s">
        <v>7</v>
      </c>
      <c r="J31" s="307" t="s">
        <v>7</v>
      </c>
      <c r="K31" s="307" t="s">
        <v>7</v>
      </c>
      <c r="L31" s="307" t="s">
        <v>7</v>
      </c>
      <c r="M31" s="307" t="s">
        <v>7</v>
      </c>
      <c r="N31" s="307" t="s">
        <v>7</v>
      </c>
      <c r="O31" s="307" t="s">
        <v>7</v>
      </c>
      <c r="P31" s="307" t="s">
        <v>7</v>
      </c>
    </row>
    <row r="32" spans="1:16" ht="13">
      <c r="A32" s="532" t="s">
        <v>928</v>
      </c>
      <c r="B32" s="533" t="s">
        <v>929</v>
      </c>
      <c r="C32" s="307" t="s">
        <v>7</v>
      </c>
      <c r="D32" s="307" t="s">
        <v>7</v>
      </c>
      <c r="E32" s="307" t="s">
        <v>7</v>
      </c>
      <c r="F32" s="307" t="s">
        <v>7</v>
      </c>
      <c r="G32" s="307" t="s">
        <v>7</v>
      </c>
      <c r="H32" s="307" t="s">
        <v>7</v>
      </c>
      <c r="I32" s="307" t="s">
        <v>7</v>
      </c>
      <c r="J32" s="307" t="s">
        <v>7</v>
      </c>
      <c r="K32" s="307" t="s">
        <v>7</v>
      </c>
      <c r="L32" s="307" t="s">
        <v>7</v>
      </c>
      <c r="M32" s="307" t="s">
        <v>7</v>
      </c>
      <c r="N32" s="307" t="s">
        <v>7</v>
      </c>
      <c r="O32" s="307" t="s">
        <v>7</v>
      </c>
      <c r="P32" s="307" t="s">
        <v>7</v>
      </c>
    </row>
    <row r="33" spans="1:16" ht="13">
      <c r="A33" s="532" t="s">
        <v>930</v>
      </c>
      <c r="B33" s="533" t="s">
        <v>931</v>
      </c>
      <c r="C33" s="307" t="s">
        <v>7</v>
      </c>
      <c r="D33" s="307" t="s">
        <v>7</v>
      </c>
      <c r="E33" s="307" t="s">
        <v>7</v>
      </c>
      <c r="F33" s="307" t="s">
        <v>7</v>
      </c>
      <c r="G33" s="307" t="s">
        <v>7</v>
      </c>
      <c r="H33" s="307" t="s">
        <v>7</v>
      </c>
      <c r="I33" s="307" t="s">
        <v>7</v>
      </c>
      <c r="J33" s="307" t="s">
        <v>7</v>
      </c>
      <c r="K33" s="307" t="s">
        <v>7</v>
      </c>
      <c r="L33" s="307" t="s">
        <v>7</v>
      </c>
      <c r="M33" s="307" t="s">
        <v>7</v>
      </c>
      <c r="N33" s="307" t="s">
        <v>7</v>
      </c>
      <c r="O33" s="307" t="s">
        <v>7</v>
      </c>
      <c r="P33" s="307" t="s">
        <v>7</v>
      </c>
    </row>
    <row r="34" spans="1:16" ht="13">
      <c r="A34" s="532" t="s">
        <v>932</v>
      </c>
      <c r="B34" s="533" t="s">
        <v>933</v>
      </c>
      <c r="C34" s="307" t="s">
        <v>7</v>
      </c>
      <c r="D34" s="307" t="s">
        <v>7</v>
      </c>
      <c r="E34" s="307" t="s">
        <v>7</v>
      </c>
      <c r="F34" s="307" t="s">
        <v>7</v>
      </c>
      <c r="G34" s="307" t="s">
        <v>7</v>
      </c>
      <c r="H34" s="307" t="s">
        <v>7</v>
      </c>
      <c r="I34" s="307" t="s">
        <v>7</v>
      </c>
      <c r="J34" s="307" t="s">
        <v>7</v>
      </c>
      <c r="K34" s="307" t="s">
        <v>7</v>
      </c>
      <c r="L34" s="307" t="s">
        <v>7</v>
      </c>
      <c r="M34" s="307" t="s">
        <v>7</v>
      </c>
      <c r="N34" s="307" t="s">
        <v>7</v>
      </c>
      <c r="O34" s="307" t="s">
        <v>7</v>
      </c>
      <c r="P34" s="307" t="s">
        <v>7</v>
      </c>
    </row>
    <row r="35" spans="1:16" ht="13">
      <c r="A35" s="532" t="s">
        <v>934</v>
      </c>
      <c r="B35" s="533" t="s">
        <v>935</v>
      </c>
      <c r="C35" s="307" t="s">
        <v>7</v>
      </c>
      <c r="D35" s="307" t="s">
        <v>7</v>
      </c>
      <c r="E35" s="307" t="s">
        <v>7</v>
      </c>
      <c r="F35" s="307" t="s">
        <v>7</v>
      </c>
      <c r="G35" s="307" t="s">
        <v>7</v>
      </c>
      <c r="H35" s="307" t="s">
        <v>7</v>
      </c>
      <c r="I35" s="307" t="s">
        <v>7</v>
      </c>
      <c r="J35" s="307" t="s">
        <v>7</v>
      </c>
      <c r="K35" s="307" t="s">
        <v>7</v>
      </c>
      <c r="L35" s="307" t="s">
        <v>7</v>
      </c>
      <c r="M35" s="307" t="s">
        <v>7</v>
      </c>
      <c r="N35" s="307" t="s">
        <v>7</v>
      </c>
      <c r="O35" s="307" t="s">
        <v>7</v>
      </c>
      <c r="P35" s="307" t="s">
        <v>7</v>
      </c>
    </row>
    <row r="36" spans="1:16" ht="13">
      <c r="A36" s="532" t="s">
        <v>936</v>
      </c>
      <c r="B36" s="533" t="s">
        <v>937</v>
      </c>
      <c r="C36" s="307" t="s">
        <v>7</v>
      </c>
      <c r="D36" s="307" t="s">
        <v>7</v>
      </c>
      <c r="E36" s="307" t="s">
        <v>7</v>
      </c>
      <c r="F36" s="307" t="s">
        <v>7</v>
      </c>
      <c r="G36" s="307" t="s">
        <v>7</v>
      </c>
      <c r="H36" s="307" t="s">
        <v>7</v>
      </c>
      <c r="I36" s="307" t="s">
        <v>7</v>
      </c>
      <c r="J36" s="307" t="s">
        <v>7</v>
      </c>
      <c r="K36" s="307" t="s">
        <v>7</v>
      </c>
      <c r="L36" s="307" t="s">
        <v>7</v>
      </c>
      <c r="M36" s="307" t="s">
        <v>7</v>
      </c>
      <c r="N36" s="307" t="s">
        <v>7</v>
      </c>
      <c r="O36" s="307" t="s">
        <v>7</v>
      </c>
      <c r="P36" s="307" t="s">
        <v>7</v>
      </c>
    </row>
    <row r="37" spans="1:16" ht="13">
      <c r="A37" s="532" t="s">
        <v>938</v>
      </c>
      <c r="B37" s="533" t="s">
        <v>939</v>
      </c>
      <c r="C37" s="307" t="s">
        <v>7</v>
      </c>
      <c r="D37" s="307" t="s">
        <v>7</v>
      </c>
      <c r="E37" s="307" t="s">
        <v>7</v>
      </c>
      <c r="F37" s="307" t="s">
        <v>7</v>
      </c>
      <c r="G37" s="307" t="s">
        <v>7</v>
      </c>
      <c r="H37" s="307" t="s">
        <v>7</v>
      </c>
      <c r="I37" s="307" t="s">
        <v>7</v>
      </c>
      <c r="J37" s="307" t="s">
        <v>7</v>
      </c>
      <c r="K37" s="307" t="s">
        <v>7</v>
      </c>
      <c r="L37" s="307" t="s">
        <v>7</v>
      </c>
      <c r="M37" s="307" t="s">
        <v>7</v>
      </c>
      <c r="N37" s="307" t="s">
        <v>7</v>
      </c>
      <c r="O37" s="307" t="s">
        <v>7</v>
      </c>
      <c r="P37" s="307" t="s">
        <v>7</v>
      </c>
    </row>
    <row r="38" spans="1:16" ht="13">
      <c r="A38" s="532" t="s">
        <v>940</v>
      </c>
      <c r="B38" s="534" t="s">
        <v>941</v>
      </c>
      <c r="C38" s="307" t="s">
        <v>7</v>
      </c>
      <c r="D38" s="307" t="s">
        <v>7</v>
      </c>
      <c r="E38" s="307" t="s">
        <v>7</v>
      </c>
      <c r="F38" s="307" t="s">
        <v>7</v>
      </c>
      <c r="G38" s="307" t="s">
        <v>7</v>
      </c>
      <c r="H38" s="307" t="s">
        <v>7</v>
      </c>
      <c r="I38" s="307" t="s">
        <v>7</v>
      </c>
      <c r="J38" s="307" t="s">
        <v>7</v>
      </c>
      <c r="K38" s="307" t="s">
        <v>7</v>
      </c>
      <c r="L38" s="307" t="s">
        <v>7</v>
      </c>
      <c r="M38" s="307" t="s">
        <v>7</v>
      </c>
      <c r="N38" s="307" t="s">
        <v>7</v>
      </c>
      <c r="O38" s="307" t="s">
        <v>7</v>
      </c>
      <c r="P38" s="307" t="s">
        <v>7</v>
      </c>
    </row>
    <row r="39" spans="1:16" ht="13">
      <c r="A39" s="532" t="s">
        <v>942</v>
      </c>
      <c r="B39" s="534" t="s">
        <v>943</v>
      </c>
      <c r="C39" s="307" t="s">
        <v>7</v>
      </c>
      <c r="D39" s="307" t="s">
        <v>7</v>
      </c>
      <c r="E39" s="307" t="s">
        <v>7</v>
      </c>
      <c r="F39" s="307" t="s">
        <v>7</v>
      </c>
      <c r="G39" s="307" t="s">
        <v>7</v>
      </c>
      <c r="H39" s="307" t="s">
        <v>7</v>
      </c>
      <c r="I39" s="307" t="s">
        <v>7</v>
      </c>
      <c r="J39" s="307" t="s">
        <v>7</v>
      </c>
      <c r="K39" s="307" t="s">
        <v>7</v>
      </c>
      <c r="L39" s="307" t="s">
        <v>7</v>
      </c>
      <c r="M39" s="307" t="s">
        <v>7</v>
      </c>
      <c r="N39" s="307" t="s">
        <v>7</v>
      </c>
      <c r="O39" s="307" t="s">
        <v>7</v>
      </c>
      <c r="P39" s="307" t="s">
        <v>7</v>
      </c>
    </row>
    <row r="40" spans="1:16" ht="13">
      <c r="A40" s="532" t="s">
        <v>944</v>
      </c>
      <c r="B40" s="534" t="s">
        <v>945</v>
      </c>
      <c r="C40" s="307" t="s">
        <v>7</v>
      </c>
      <c r="D40" s="307" t="s">
        <v>7</v>
      </c>
      <c r="E40" s="307" t="s">
        <v>7</v>
      </c>
      <c r="F40" s="307" t="s">
        <v>7</v>
      </c>
      <c r="G40" s="307" t="s">
        <v>7</v>
      </c>
      <c r="H40" s="307" t="s">
        <v>7</v>
      </c>
      <c r="I40" s="307" t="s">
        <v>7</v>
      </c>
      <c r="J40" s="307" t="s">
        <v>7</v>
      </c>
      <c r="K40" s="307" t="s">
        <v>7</v>
      </c>
      <c r="L40" s="307" t="s">
        <v>7</v>
      </c>
      <c r="M40" s="307" t="s">
        <v>7</v>
      </c>
      <c r="N40" s="307" t="s">
        <v>7</v>
      </c>
      <c r="O40" s="307" t="s">
        <v>7</v>
      </c>
      <c r="P40" s="307" t="s">
        <v>7</v>
      </c>
    </row>
    <row r="41" spans="1:16" ht="13">
      <c r="A41" s="532" t="s">
        <v>946</v>
      </c>
      <c r="B41" s="534" t="s">
        <v>947</v>
      </c>
      <c r="C41" s="307" t="s">
        <v>7</v>
      </c>
      <c r="D41" s="307" t="s">
        <v>7</v>
      </c>
      <c r="E41" s="307" t="s">
        <v>7</v>
      </c>
      <c r="F41" s="307" t="s">
        <v>7</v>
      </c>
      <c r="G41" s="307" t="s">
        <v>7</v>
      </c>
      <c r="H41" s="307" t="s">
        <v>7</v>
      </c>
      <c r="I41" s="307" t="s">
        <v>7</v>
      </c>
      <c r="J41" s="307" t="s">
        <v>7</v>
      </c>
      <c r="K41" s="307" t="s">
        <v>7</v>
      </c>
      <c r="L41" s="307" t="s">
        <v>7</v>
      </c>
      <c r="M41" s="307" t="s">
        <v>7</v>
      </c>
      <c r="N41" s="307" t="s">
        <v>7</v>
      </c>
      <c r="O41" s="307" t="s">
        <v>7</v>
      </c>
      <c r="P41" s="307" t="s">
        <v>7</v>
      </c>
    </row>
    <row r="42" spans="1:16" ht="25">
      <c r="A42" s="532" t="s">
        <v>948</v>
      </c>
      <c r="B42" s="534" t="s">
        <v>949</v>
      </c>
      <c r="C42" s="307" t="s">
        <v>7</v>
      </c>
      <c r="D42" s="307" t="s">
        <v>7</v>
      </c>
      <c r="E42" s="307" t="s">
        <v>7</v>
      </c>
      <c r="F42" s="307" t="s">
        <v>7</v>
      </c>
      <c r="G42" s="307" t="s">
        <v>7</v>
      </c>
      <c r="H42" s="307" t="s">
        <v>7</v>
      </c>
      <c r="I42" s="307" t="s">
        <v>7</v>
      </c>
      <c r="J42" s="307" t="s">
        <v>7</v>
      </c>
      <c r="K42" s="307" t="s">
        <v>7</v>
      </c>
      <c r="L42" s="307" t="s">
        <v>7</v>
      </c>
      <c r="M42" s="307" t="s">
        <v>7</v>
      </c>
      <c r="N42" s="307" t="s">
        <v>7</v>
      </c>
      <c r="O42" s="307" t="s">
        <v>7</v>
      </c>
      <c r="P42" s="307" t="s">
        <v>7</v>
      </c>
    </row>
    <row r="43" spans="1:16" ht="25">
      <c r="A43" s="532" t="s">
        <v>950</v>
      </c>
      <c r="B43" s="534" t="s">
        <v>951</v>
      </c>
      <c r="C43" s="307" t="s">
        <v>7</v>
      </c>
      <c r="D43" s="307" t="s">
        <v>7</v>
      </c>
      <c r="E43" s="307" t="s">
        <v>7</v>
      </c>
      <c r="F43" s="307" t="s">
        <v>7</v>
      </c>
      <c r="G43" s="307" t="s">
        <v>7</v>
      </c>
      <c r="H43" s="307" t="s">
        <v>7</v>
      </c>
      <c r="I43" s="307" t="s">
        <v>7</v>
      </c>
      <c r="J43" s="307" t="s">
        <v>7</v>
      </c>
      <c r="K43" s="307" t="s">
        <v>7</v>
      </c>
      <c r="L43" s="307" t="s">
        <v>7</v>
      </c>
      <c r="M43" s="307" t="s">
        <v>7</v>
      </c>
      <c r="N43" s="307" t="s">
        <v>7</v>
      </c>
      <c r="O43" s="307" t="s">
        <v>7</v>
      </c>
      <c r="P43" s="307" t="s">
        <v>7</v>
      </c>
    </row>
    <row r="44" spans="1:16" ht="13">
      <c r="A44" s="258" t="s">
        <v>18</v>
      </c>
      <c r="B44" s="259"/>
      <c r="C44" s="307" t="s">
        <v>7</v>
      </c>
      <c r="D44" s="307" t="s">
        <v>7</v>
      </c>
      <c r="E44" s="307" t="s">
        <v>7</v>
      </c>
      <c r="F44" s="307" t="s">
        <v>7</v>
      </c>
      <c r="G44" s="307" t="s">
        <v>7</v>
      </c>
      <c r="H44" s="307" t="s">
        <v>7</v>
      </c>
      <c r="I44" s="307" t="s">
        <v>7</v>
      </c>
      <c r="J44" s="307" t="s">
        <v>7</v>
      </c>
      <c r="K44" s="307" t="s">
        <v>7</v>
      </c>
      <c r="L44" s="307" t="s">
        <v>7</v>
      </c>
      <c r="M44" s="307" t="s">
        <v>7</v>
      </c>
      <c r="N44" s="307" t="s">
        <v>7</v>
      </c>
      <c r="O44" s="307" t="s">
        <v>7</v>
      </c>
      <c r="P44" s="307" t="s">
        <v>7</v>
      </c>
    </row>
    <row r="45" spans="1:16">
      <c r="A45" s="260"/>
      <c r="B45" s="260"/>
      <c r="C45" s="260"/>
      <c r="D45" s="260"/>
    </row>
    <row r="46" spans="1:16" ht="13">
      <c r="A46" s="261"/>
      <c r="B46" s="262"/>
      <c r="C46" s="262"/>
      <c r="D46" s="260"/>
    </row>
    <row r="47" spans="1:16" ht="13">
      <c r="A47" s="263"/>
      <c r="B47" s="263"/>
      <c r="C47" s="263"/>
    </row>
    <row r="48" spans="1:16" ht="13">
      <c r="A48" s="263"/>
      <c r="B48" s="263"/>
      <c r="C48" s="263"/>
    </row>
    <row r="49" spans="1:14" ht="13">
      <c r="A49" s="263"/>
      <c r="B49" s="263"/>
      <c r="C49" s="263"/>
    </row>
    <row r="50" spans="1:14" ht="13">
      <c r="A50" s="535"/>
      <c r="B50" s="535"/>
      <c r="C50" s="274"/>
      <c r="D50" s="274"/>
      <c r="E50" s="274"/>
      <c r="F50" s="274"/>
      <c r="G50" s="542"/>
      <c r="H50" s="536"/>
      <c r="I50" s="542"/>
      <c r="J50" s="542"/>
      <c r="K50" s="1146" t="s">
        <v>13</v>
      </c>
      <c r="L50" s="1146"/>
      <c r="M50" s="1146"/>
      <c r="N50" s="1146"/>
    </row>
    <row r="51" spans="1:14" ht="13">
      <c r="A51" s="535" t="s">
        <v>12</v>
      </c>
      <c r="B51" s="274"/>
      <c r="C51" s="527"/>
      <c r="D51" s="1147" t="s">
        <v>13</v>
      </c>
      <c r="E51" s="1147"/>
      <c r="F51" s="263"/>
      <c r="G51" s="542"/>
      <c r="H51" s="538"/>
      <c r="I51" s="542"/>
      <c r="J51" s="542"/>
      <c r="K51" s="1146" t="s">
        <v>14</v>
      </c>
      <c r="L51" s="1146"/>
      <c r="M51" s="1146"/>
      <c r="N51" s="1146"/>
    </row>
    <row r="52" spans="1:14" ht="12.75" customHeight="1">
      <c r="A52" s="535"/>
      <c r="B52" s="535"/>
      <c r="C52" s="1148" t="s">
        <v>898</v>
      </c>
      <c r="D52" s="1148"/>
      <c r="E52" s="1148"/>
      <c r="F52" s="1148"/>
      <c r="G52" s="542"/>
      <c r="H52" s="538"/>
      <c r="I52" s="542"/>
      <c r="J52" s="542"/>
      <c r="K52" s="1146" t="s">
        <v>953</v>
      </c>
      <c r="L52" s="1146"/>
      <c r="M52" s="1146"/>
      <c r="N52" s="1146"/>
    </row>
    <row r="53" spans="1:14" ht="12.75" customHeight="1">
      <c r="A53" s="274"/>
      <c r="B53" s="274"/>
      <c r="C53" s="274"/>
      <c r="D53" s="274"/>
      <c r="E53" s="274"/>
      <c r="F53" s="274"/>
      <c r="G53" s="542"/>
      <c r="H53" s="540"/>
      <c r="I53" s="542"/>
      <c r="J53" s="542"/>
      <c r="K53" s="1168" t="s">
        <v>84</v>
      </c>
      <c r="L53" s="1168"/>
      <c r="M53" s="1168"/>
      <c r="N53" s="1168"/>
    </row>
    <row r="54" spans="1:14" ht="13">
      <c r="A54" s="263"/>
      <c r="B54" s="263"/>
      <c r="F54" s="263"/>
      <c r="G54" s="263"/>
      <c r="H54" s="263"/>
      <c r="I54" s="263"/>
      <c r="J54" s="263"/>
      <c r="K54" s="263"/>
      <c r="L54" s="263"/>
      <c r="M54" s="263"/>
      <c r="N54" s="263"/>
    </row>
    <row r="56" spans="1:14">
      <c r="A56" s="1137"/>
      <c r="B56" s="1137"/>
      <c r="C56" s="1137"/>
      <c r="D56" s="1137"/>
      <c r="E56" s="1137"/>
      <c r="F56" s="1137"/>
      <c r="G56" s="1137"/>
      <c r="H56" s="1137"/>
      <c r="I56" s="1137"/>
      <c r="J56" s="1137"/>
      <c r="K56" s="1137"/>
      <c r="L56" s="1137"/>
      <c r="M56" s="1137"/>
      <c r="N56" s="1137"/>
    </row>
  </sheetData>
  <mergeCells count="22">
    <mergeCell ref="O8:P8"/>
    <mergeCell ref="I8:N8"/>
    <mergeCell ref="A6:N6"/>
    <mergeCell ref="D1:E1"/>
    <mergeCell ref="M1:N1"/>
    <mergeCell ref="A2:N2"/>
    <mergeCell ref="A3:N3"/>
    <mergeCell ref="A4:N5"/>
    <mergeCell ref="A56:N56"/>
    <mergeCell ref="C8:C9"/>
    <mergeCell ref="A7:B7"/>
    <mergeCell ref="H7:N7"/>
    <mergeCell ref="A8:A9"/>
    <mergeCell ref="B8:B9"/>
    <mergeCell ref="D8:D9"/>
    <mergeCell ref="E8:H8"/>
    <mergeCell ref="K50:N50"/>
    <mergeCell ref="D51:E51"/>
    <mergeCell ref="K51:N51"/>
    <mergeCell ref="C52:F52"/>
    <mergeCell ref="K52:N52"/>
    <mergeCell ref="K53:N53"/>
  </mergeCells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P56"/>
  <sheetViews>
    <sheetView topLeftCell="A28" zoomScale="85" zoomScaleNormal="85" zoomScaleSheetLayoutView="100" workbookViewId="0">
      <selection activeCell="T23" sqref="T23"/>
    </sheetView>
  </sheetViews>
  <sheetFormatPr defaultColWidth="9.1796875" defaultRowHeight="12.5"/>
  <cols>
    <col min="1" max="1" width="5.54296875" style="355" customWidth="1"/>
    <col min="2" max="2" width="19.453125" style="355" bestFit="1" customWidth="1"/>
    <col min="3" max="3" width="10.453125" style="355" customWidth="1"/>
    <col min="4" max="4" width="12.81640625" style="355" customWidth="1"/>
    <col min="5" max="5" width="8.54296875" style="355" customWidth="1"/>
    <col min="6" max="7" width="8" style="355" customWidth="1"/>
    <col min="8" max="10" width="8.1796875" style="355" customWidth="1"/>
    <col min="11" max="11" width="8.453125" style="355" customWidth="1"/>
    <col min="12" max="12" width="8.1796875" style="355" customWidth="1"/>
    <col min="13" max="13" width="11.453125" style="355" customWidth="1"/>
    <col min="14" max="14" width="11.81640625" style="355" customWidth="1"/>
    <col min="15" max="15" width="9.1796875" style="355"/>
    <col min="16" max="16" width="13" style="355" customWidth="1"/>
    <col min="17" max="16384" width="9.1796875" style="355"/>
  </cols>
  <sheetData>
    <row r="1" spans="1:16" ht="12.75" customHeight="1">
      <c r="D1" s="1161"/>
      <c r="E1" s="1161"/>
      <c r="M1" s="1162" t="s">
        <v>667</v>
      </c>
      <c r="N1" s="1162"/>
    </row>
    <row r="2" spans="1:16" ht="15.5">
      <c r="A2" s="1163" t="s">
        <v>0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</row>
    <row r="3" spans="1:16" ht="18">
      <c r="A3" s="1164" t="s">
        <v>743</v>
      </c>
      <c r="B3" s="1164"/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  <c r="N3" s="1164"/>
    </row>
    <row r="4" spans="1:16" ht="24" customHeight="1">
      <c r="A4" s="1020" t="s">
        <v>755</v>
      </c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1020"/>
      <c r="O4" s="1020"/>
      <c r="P4" s="1020"/>
    </row>
    <row r="5" spans="1:16" s="429" customFormat="1" ht="18.75" customHeight="1">
      <c r="A5" s="708"/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</row>
    <row r="6" spans="1:16">
      <c r="A6" s="1156"/>
      <c r="B6" s="1156"/>
      <c r="C6" s="1156"/>
      <c r="D6" s="1156"/>
      <c r="E6" s="1156"/>
      <c r="F6" s="1156"/>
      <c r="G6" s="1156"/>
      <c r="H6" s="1156"/>
      <c r="I6" s="1156"/>
      <c r="J6" s="1156"/>
      <c r="K6" s="1156"/>
      <c r="L6" s="1156"/>
      <c r="M6" s="1156"/>
      <c r="N6" s="1156"/>
    </row>
    <row r="7" spans="1:16" ht="13">
      <c r="A7" s="999" t="s">
        <v>899</v>
      </c>
      <c r="B7" s="999"/>
      <c r="D7" s="668"/>
      <c r="H7" s="1157"/>
      <c r="I7" s="1157"/>
      <c r="J7" s="1157"/>
      <c r="K7" s="1157"/>
      <c r="L7" s="1157"/>
      <c r="M7" s="1157"/>
      <c r="N7" s="1157"/>
    </row>
    <row r="8" spans="1:16" ht="24.75" customHeight="1">
      <c r="A8" s="1006" t="s">
        <v>2</v>
      </c>
      <c r="B8" s="1006" t="s">
        <v>3</v>
      </c>
      <c r="C8" s="994" t="s">
        <v>484</v>
      </c>
      <c r="D8" s="996" t="s">
        <v>85</v>
      </c>
      <c r="E8" s="1003" t="s">
        <v>86</v>
      </c>
      <c r="F8" s="1004"/>
      <c r="G8" s="1004"/>
      <c r="H8" s="1005"/>
      <c r="I8" s="1006" t="s">
        <v>648</v>
      </c>
      <c r="J8" s="1006"/>
      <c r="K8" s="1006"/>
      <c r="L8" s="1006"/>
      <c r="M8" s="1006"/>
      <c r="N8" s="1006"/>
      <c r="O8" s="1160" t="s">
        <v>706</v>
      </c>
      <c r="P8" s="1160"/>
    </row>
    <row r="9" spans="1:16" ht="44.5" customHeight="1">
      <c r="A9" s="1006"/>
      <c r="B9" s="1006"/>
      <c r="C9" s="995"/>
      <c r="D9" s="1158"/>
      <c r="E9" s="665" t="s">
        <v>90</v>
      </c>
      <c r="F9" s="665" t="s">
        <v>20</v>
      </c>
      <c r="G9" s="665" t="s">
        <v>42</v>
      </c>
      <c r="H9" s="665" t="s">
        <v>685</v>
      </c>
      <c r="I9" s="665" t="s">
        <v>18</v>
      </c>
      <c r="J9" s="665" t="s">
        <v>649</v>
      </c>
      <c r="K9" s="665" t="s">
        <v>650</v>
      </c>
      <c r="L9" s="665" t="s">
        <v>651</v>
      </c>
      <c r="M9" s="665" t="s">
        <v>652</v>
      </c>
      <c r="N9" s="665" t="s">
        <v>653</v>
      </c>
      <c r="O9" s="665" t="s">
        <v>711</v>
      </c>
      <c r="P9" s="665" t="s">
        <v>709</v>
      </c>
    </row>
    <row r="10" spans="1:16" s="382" customFormat="1" ht="13">
      <c r="A10" s="431">
        <v>1</v>
      </c>
      <c r="B10" s="431">
        <v>2</v>
      </c>
      <c r="C10" s="431">
        <v>3</v>
      </c>
      <c r="D10" s="431">
        <v>4</v>
      </c>
      <c r="E10" s="431">
        <v>5</v>
      </c>
      <c r="F10" s="431">
        <v>6</v>
      </c>
      <c r="G10" s="431">
        <v>7</v>
      </c>
      <c r="H10" s="431">
        <v>8</v>
      </c>
      <c r="I10" s="431">
        <v>9</v>
      </c>
      <c r="J10" s="431">
        <v>10</v>
      </c>
      <c r="K10" s="431">
        <v>11</v>
      </c>
      <c r="L10" s="431">
        <v>12</v>
      </c>
      <c r="M10" s="431">
        <v>13</v>
      </c>
      <c r="N10" s="431">
        <v>14</v>
      </c>
      <c r="O10" s="431">
        <v>15</v>
      </c>
      <c r="P10" s="431">
        <v>16</v>
      </c>
    </row>
    <row r="11" spans="1:16" s="382" customFormat="1" ht="13">
      <c r="A11" s="349" t="s">
        <v>257</v>
      </c>
      <c r="B11" s="350" t="s">
        <v>901</v>
      </c>
      <c r="C11" s="431" t="s">
        <v>7</v>
      </c>
      <c r="D11" s="431" t="s">
        <v>7</v>
      </c>
      <c r="E11" s="431" t="s">
        <v>7</v>
      </c>
      <c r="F11" s="431" t="s">
        <v>7</v>
      </c>
      <c r="G11" s="431" t="s">
        <v>7</v>
      </c>
      <c r="H11" s="431" t="s">
        <v>7</v>
      </c>
      <c r="I11" s="431" t="s">
        <v>7</v>
      </c>
      <c r="J11" s="431" t="s">
        <v>7</v>
      </c>
      <c r="K11" s="431" t="s">
        <v>7</v>
      </c>
      <c r="L11" s="431" t="s">
        <v>7</v>
      </c>
      <c r="M11" s="431" t="s">
        <v>7</v>
      </c>
      <c r="N11" s="431" t="s">
        <v>7</v>
      </c>
      <c r="O11" s="431" t="s">
        <v>7</v>
      </c>
      <c r="P11" s="431" t="s">
        <v>7</v>
      </c>
    </row>
    <row r="12" spans="1:16" s="382" customFormat="1" ht="13">
      <c r="A12" s="349" t="s">
        <v>258</v>
      </c>
      <c r="B12" s="350" t="s">
        <v>902</v>
      </c>
      <c r="C12" s="431" t="s">
        <v>7</v>
      </c>
      <c r="D12" s="431" t="s">
        <v>7</v>
      </c>
      <c r="E12" s="431" t="s">
        <v>7</v>
      </c>
      <c r="F12" s="431" t="s">
        <v>7</v>
      </c>
      <c r="G12" s="431" t="s">
        <v>7</v>
      </c>
      <c r="H12" s="431" t="s">
        <v>7</v>
      </c>
      <c r="I12" s="431" t="s">
        <v>7</v>
      </c>
      <c r="J12" s="431" t="s">
        <v>7</v>
      </c>
      <c r="K12" s="431" t="s">
        <v>7</v>
      </c>
      <c r="L12" s="431" t="s">
        <v>7</v>
      </c>
      <c r="M12" s="431" t="s">
        <v>7</v>
      </c>
      <c r="N12" s="431" t="s">
        <v>7</v>
      </c>
      <c r="O12" s="431" t="s">
        <v>7</v>
      </c>
      <c r="P12" s="431" t="s">
        <v>7</v>
      </c>
    </row>
    <row r="13" spans="1:16" s="382" customFormat="1" ht="13">
      <c r="A13" s="349" t="s">
        <v>259</v>
      </c>
      <c r="B13" s="350" t="s">
        <v>903</v>
      </c>
      <c r="C13" s="431" t="s">
        <v>7</v>
      </c>
      <c r="D13" s="431" t="s">
        <v>7</v>
      </c>
      <c r="E13" s="431" t="s">
        <v>7</v>
      </c>
      <c r="F13" s="431" t="s">
        <v>7</v>
      </c>
      <c r="G13" s="431" t="s">
        <v>7</v>
      </c>
      <c r="H13" s="431" t="s">
        <v>7</v>
      </c>
      <c r="I13" s="431" t="s">
        <v>7</v>
      </c>
      <c r="J13" s="431" t="s">
        <v>7</v>
      </c>
      <c r="K13" s="431" t="s">
        <v>7</v>
      </c>
      <c r="L13" s="431" t="s">
        <v>7</v>
      </c>
      <c r="M13" s="431" t="s">
        <v>7</v>
      </c>
      <c r="N13" s="431" t="s">
        <v>7</v>
      </c>
      <c r="O13" s="431" t="s">
        <v>7</v>
      </c>
      <c r="P13" s="431" t="s">
        <v>7</v>
      </c>
    </row>
    <row r="14" spans="1:16" s="382" customFormat="1" ht="13">
      <c r="A14" s="349" t="s">
        <v>260</v>
      </c>
      <c r="B14" s="350" t="s">
        <v>904</v>
      </c>
      <c r="C14" s="431" t="s">
        <v>7</v>
      </c>
      <c r="D14" s="431" t="s">
        <v>7</v>
      </c>
      <c r="E14" s="431" t="s">
        <v>7</v>
      </c>
      <c r="F14" s="431" t="s">
        <v>7</v>
      </c>
      <c r="G14" s="431" t="s">
        <v>7</v>
      </c>
      <c r="H14" s="431" t="s">
        <v>7</v>
      </c>
      <c r="I14" s="431" t="s">
        <v>7</v>
      </c>
      <c r="J14" s="431" t="s">
        <v>7</v>
      </c>
      <c r="K14" s="431" t="s">
        <v>7</v>
      </c>
      <c r="L14" s="431" t="s">
        <v>7</v>
      </c>
      <c r="M14" s="431" t="s">
        <v>7</v>
      </c>
      <c r="N14" s="431" t="s">
        <v>7</v>
      </c>
      <c r="O14" s="431" t="s">
        <v>7</v>
      </c>
      <c r="P14" s="431" t="s">
        <v>7</v>
      </c>
    </row>
    <row r="15" spans="1:16" s="382" customFormat="1" ht="13">
      <c r="A15" s="349" t="s">
        <v>261</v>
      </c>
      <c r="B15" s="350" t="s">
        <v>905</v>
      </c>
      <c r="C15" s="431" t="s">
        <v>7</v>
      </c>
      <c r="D15" s="431" t="s">
        <v>7</v>
      </c>
      <c r="E15" s="431" t="s">
        <v>7</v>
      </c>
      <c r="F15" s="431" t="s">
        <v>7</v>
      </c>
      <c r="G15" s="431" t="s">
        <v>7</v>
      </c>
      <c r="H15" s="431" t="s">
        <v>7</v>
      </c>
      <c r="I15" s="431" t="s">
        <v>7</v>
      </c>
      <c r="J15" s="431" t="s">
        <v>7</v>
      </c>
      <c r="K15" s="431" t="s">
        <v>7</v>
      </c>
      <c r="L15" s="431" t="s">
        <v>7</v>
      </c>
      <c r="M15" s="431" t="s">
        <v>7</v>
      </c>
      <c r="N15" s="431" t="s">
        <v>7</v>
      </c>
      <c r="O15" s="431" t="s">
        <v>7</v>
      </c>
      <c r="P15" s="431" t="s">
        <v>7</v>
      </c>
    </row>
    <row r="16" spans="1:16" s="382" customFormat="1" ht="13">
      <c r="A16" s="349" t="s">
        <v>262</v>
      </c>
      <c r="B16" s="350" t="s">
        <v>906</v>
      </c>
      <c r="C16" s="431" t="s">
        <v>7</v>
      </c>
      <c r="D16" s="431" t="s">
        <v>7</v>
      </c>
      <c r="E16" s="431" t="s">
        <v>7</v>
      </c>
      <c r="F16" s="431" t="s">
        <v>7</v>
      </c>
      <c r="G16" s="431" t="s">
        <v>7</v>
      </c>
      <c r="H16" s="431" t="s">
        <v>7</v>
      </c>
      <c r="I16" s="431" t="s">
        <v>7</v>
      </c>
      <c r="J16" s="431" t="s">
        <v>7</v>
      </c>
      <c r="K16" s="431" t="s">
        <v>7</v>
      </c>
      <c r="L16" s="431" t="s">
        <v>7</v>
      </c>
      <c r="M16" s="431" t="s">
        <v>7</v>
      </c>
      <c r="N16" s="431" t="s">
        <v>7</v>
      </c>
      <c r="O16" s="431" t="s">
        <v>7</v>
      </c>
      <c r="P16" s="431" t="s">
        <v>7</v>
      </c>
    </row>
    <row r="17" spans="1:16" s="382" customFormat="1" ht="13">
      <c r="A17" s="349" t="s">
        <v>263</v>
      </c>
      <c r="B17" s="350" t="s">
        <v>907</v>
      </c>
      <c r="C17" s="431" t="s">
        <v>7</v>
      </c>
      <c r="D17" s="431" t="s">
        <v>7</v>
      </c>
      <c r="E17" s="431" t="s">
        <v>7</v>
      </c>
      <c r="F17" s="431" t="s">
        <v>7</v>
      </c>
      <c r="G17" s="431" t="s">
        <v>7</v>
      </c>
      <c r="H17" s="431" t="s">
        <v>7</v>
      </c>
      <c r="I17" s="431" t="s">
        <v>7</v>
      </c>
      <c r="J17" s="431" t="s">
        <v>7</v>
      </c>
      <c r="K17" s="431" t="s">
        <v>7</v>
      </c>
      <c r="L17" s="431" t="s">
        <v>7</v>
      </c>
      <c r="M17" s="431" t="s">
        <v>7</v>
      </c>
      <c r="N17" s="431" t="s">
        <v>7</v>
      </c>
      <c r="O17" s="431" t="s">
        <v>7</v>
      </c>
      <c r="P17" s="431" t="s">
        <v>7</v>
      </c>
    </row>
    <row r="18" spans="1:16" s="382" customFormat="1" ht="13">
      <c r="A18" s="349" t="s">
        <v>264</v>
      </c>
      <c r="B18" s="350" t="s">
        <v>908</v>
      </c>
      <c r="C18" s="431" t="s">
        <v>7</v>
      </c>
      <c r="D18" s="431" t="s">
        <v>7</v>
      </c>
      <c r="E18" s="431" t="s">
        <v>7</v>
      </c>
      <c r="F18" s="431" t="s">
        <v>7</v>
      </c>
      <c r="G18" s="431" t="s">
        <v>7</v>
      </c>
      <c r="H18" s="431" t="s">
        <v>7</v>
      </c>
      <c r="I18" s="431" t="s">
        <v>7</v>
      </c>
      <c r="J18" s="431" t="s">
        <v>7</v>
      </c>
      <c r="K18" s="431" t="s">
        <v>7</v>
      </c>
      <c r="L18" s="431" t="s">
        <v>7</v>
      </c>
      <c r="M18" s="431" t="s">
        <v>7</v>
      </c>
      <c r="N18" s="431" t="s">
        <v>7</v>
      </c>
      <c r="O18" s="431" t="s">
        <v>7</v>
      </c>
      <c r="P18" s="431" t="s">
        <v>7</v>
      </c>
    </row>
    <row r="19" spans="1:16" s="382" customFormat="1" ht="13">
      <c r="A19" s="349" t="s">
        <v>283</v>
      </c>
      <c r="B19" s="350" t="s">
        <v>909</v>
      </c>
      <c r="C19" s="431" t="s">
        <v>7</v>
      </c>
      <c r="D19" s="431" t="s">
        <v>7</v>
      </c>
      <c r="E19" s="431" t="s">
        <v>7</v>
      </c>
      <c r="F19" s="431" t="s">
        <v>7</v>
      </c>
      <c r="G19" s="431" t="s">
        <v>7</v>
      </c>
      <c r="H19" s="431" t="s">
        <v>7</v>
      </c>
      <c r="I19" s="431" t="s">
        <v>7</v>
      </c>
      <c r="J19" s="431" t="s">
        <v>7</v>
      </c>
      <c r="K19" s="431" t="s">
        <v>7</v>
      </c>
      <c r="L19" s="431" t="s">
        <v>7</v>
      </c>
      <c r="M19" s="431" t="s">
        <v>7</v>
      </c>
      <c r="N19" s="431" t="s">
        <v>7</v>
      </c>
      <c r="O19" s="431" t="s">
        <v>7</v>
      </c>
      <c r="P19" s="431" t="s">
        <v>7</v>
      </c>
    </row>
    <row r="20" spans="1:16" s="382" customFormat="1" ht="13">
      <c r="A20" s="349" t="s">
        <v>284</v>
      </c>
      <c r="B20" s="350" t="s">
        <v>910</v>
      </c>
      <c r="C20" s="431" t="s">
        <v>7</v>
      </c>
      <c r="D20" s="431" t="s">
        <v>7</v>
      </c>
      <c r="E20" s="431" t="s">
        <v>7</v>
      </c>
      <c r="F20" s="431" t="s">
        <v>7</v>
      </c>
      <c r="G20" s="431" t="s">
        <v>7</v>
      </c>
      <c r="H20" s="431" t="s">
        <v>7</v>
      </c>
      <c r="I20" s="431" t="s">
        <v>7</v>
      </c>
      <c r="J20" s="431" t="s">
        <v>7</v>
      </c>
      <c r="K20" s="431" t="s">
        <v>7</v>
      </c>
      <c r="L20" s="431" t="s">
        <v>7</v>
      </c>
      <c r="M20" s="431" t="s">
        <v>7</v>
      </c>
      <c r="N20" s="431" t="s">
        <v>7</v>
      </c>
      <c r="O20" s="431" t="s">
        <v>7</v>
      </c>
      <c r="P20" s="431" t="s">
        <v>7</v>
      </c>
    </row>
    <row r="21" spans="1:16" s="382" customFormat="1" ht="13">
      <c r="A21" s="349" t="s">
        <v>285</v>
      </c>
      <c r="B21" s="350" t="s">
        <v>911</v>
      </c>
      <c r="C21" s="431" t="s">
        <v>7</v>
      </c>
      <c r="D21" s="431" t="s">
        <v>7</v>
      </c>
      <c r="E21" s="431" t="s">
        <v>7</v>
      </c>
      <c r="F21" s="431" t="s">
        <v>7</v>
      </c>
      <c r="G21" s="431" t="s">
        <v>7</v>
      </c>
      <c r="H21" s="431" t="s">
        <v>7</v>
      </c>
      <c r="I21" s="431" t="s">
        <v>7</v>
      </c>
      <c r="J21" s="431" t="s">
        <v>7</v>
      </c>
      <c r="K21" s="431" t="s">
        <v>7</v>
      </c>
      <c r="L21" s="431" t="s">
        <v>7</v>
      </c>
      <c r="M21" s="431" t="s">
        <v>7</v>
      </c>
      <c r="N21" s="431" t="s">
        <v>7</v>
      </c>
      <c r="O21" s="431" t="s">
        <v>7</v>
      </c>
      <c r="P21" s="431" t="s">
        <v>7</v>
      </c>
    </row>
    <row r="22" spans="1:16" s="382" customFormat="1" ht="13">
      <c r="A22" s="349" t="s">
        <v>313</v>
      </c>
      <c r="B22" s="350" t="s">
        <v>912</v>
      </c>
      <c r="C22" s="431" t="s">
        <v>7</v>
      </c>
      <c r="D22" s="431" t="s">
        <v>7</v>
      </c>
      <c r="E22" s="431" t="s">
        <v>7</v>
      </c>
      <c r="F22" s="431" t="s">
        <v>7</v>
      </c>
      <c r="G22" s="431" t="s">
        <v>7</v>
      </c>
      <c r="H22" s="431" t="s">
        <v>7</v>
      </c>
      <c r="I22" s="431" t="s">
        <v>7</v>
      </c>
      <c r="J22" s="431" t="s">
        <v>7</v>
      </c>
      <c r="K22" s="431" t="s">
        <v>7</v>
      </c>
      <c r="L22" s="431" t="s">
        <v>7</v>
      </c>
      <c r="M22" s="431" t="s">
        <v>7</v>
      </c>
      <c r="N22" s="431" t="s">
        <v>7</v>
      </c>
      <c r="O22" s="431" t="s">
        <v>7</v>
      </c>
      <c r="P22" s="431" t="s">
        <v>7</v>
      </c>
    </row>
    <row r="23" spans="1:16" s="382" customFormat="1" ht="13">
      <c r="A23" s="349" t="s">
        <v>314</v>
      </c>
      <c r="B23" s="350" t="s">
        <v>913</v>
      </c>
      <c r="C23" s="431" t="s">
        <v>7</v>
      </c>
      <c r="D23" s="431" t="s">
        <v>7</v>
      </c>
      <c r="E23" s="431" t="s">
        <v>7</v>
      </c>
      <c r="F23" s="431" t="s">
        <v>7</v>
      </c>
      <c r="G23" s="431" t="s">
        <v>7</v>
      </c>
      <c r="H23" s="431" t="s">
        <v>7</v>
      </c>
      <c r="I23" s="431" t="s">
        <v>7</v>
      </c>
      <c r="J23" s="431" t="s">
        <v>7</v>
      </c>
      <c r="K23" s="431" t="s">
        <v>7</v>
      </c>
      <c r="L23" s="431" t="s">
        <v>7</v>
      </c>
      <c r="M23" s="431" t="s">
        <v>7</v>
      </c>
      <c r="N23" s="431" t="s">
        <v>7</v>
      </c>
      <c r="O23" s="431" t="s">
        <v>7</v>
      </c>
      <c r="P23" s="431" t="s">
        <v>7</v>
      </c>
    </row>
    <row r="24" spans="1:16" s="382" customFormat="1" ht="13">
      <c r="A24" s="349" t="s">
        <v>315</v>
      </c>
      <c r="B24" s="350" t="s">
        <v>914</v>
      </c>
      <c r="C24" s="431" t="s">
        <v>7</v>
      </c>
      <c r="D24" s="431" t="s">
        <v>7</v>
      </c>
      <c r="E24" s="431" t="s">
        <v>7</v>
      </c>
      <c r="F24" s="431" t="s">
        <v>7</v>
      </c>
      <c r="G24" s="431" t="s">
        <v>7</v>
      </c>
      <c r="H24" s="431" t="s">
        <v>7</v>
      </c>
      <c r="I24" s="431" t="s">
        <v>7</v>
      </c>
      <c r="J24" s="431" t="s">
        <v>7</v>
      </c>
      <c r="K24" s="431" t="s">
        <v>7</v>
      </c>
      <c r="L24" s="431" t="s">
        <v>7</v>
      </c>
      <c r="M24" s="431" t="s">
        <v>7</v>
      </c>
      <c r="N24" s="431" t="s">
        <v>7</v>
      </c>
      <c r="O24" s="431" t="s">
        <v>7</v>
      </c>
      <c r="P24" s="431" t="s">
        <v>7</v>
      </c>
    </row>
    <row r="25" spans="1:16" s="382" customFormat="1" ht="13">
      <c r="A25" s="349" t="s">
        <v>316</v>
      </c>
      <c r="B25" s="350" t="s">
        <v>915</v>
      </c>
      <c r="C25" s="431" t="s">
        <v>7</v>
      </c>
      <c r="D25" s="431" t="s">
        <v>7</v>
      </c>
      <c r="E25" s="431" t="s">
        <v>7</v>
      </c>
      <c r="F25" s="431" t="s">
        <v>7</v>
      </c>
      <c r="G25" s="431" t="s">
        <v>7</v>
      </c>
      <c r="H25" s="431" t="s">
        <v>7</v>
      </c>
      <c r="I25" s="431" t="s">
        <v>7</v>
      </c>
      <c r="J25" s="431" t="s">
        <v>7</v>
      </c>
      <c r="K25" s="431" t="s">
        <v>7</v>
      </c>
      <c r="L25" s="431" t="s">
        <v>7</v>
      </c>
      <c r="M25" s="431" t="s">
        <v>7</v>
      </c>
      <c r="N25" s="431" t="s">
        <v>7</v>
      </c>
      <c r="O25" s="431" t="s">
        <v>7</v>
      </c>
      <c r="P25" s="431" t="s">
        <v>7</v>
      </c>
    </row>
    <row r="26" spans="1:16" s="382" customFormat="1" ht="13">
      <c r="A26" s="349" t="s">
        <v>916</v>
      </c>
      <c r="B26" s="350" t="s">
        <v>917</v>
      </c>
      <c r="C26" s="431" t="s">
        <v>7</v>
      </c>
      <c r="D26" s="431" t="s">
        <v>7</v>
      </c>
      <c r="E26" s="431" t="s">
        <v>7</v>
      </c>
      <c r="F26" s="431" t="s">
        <v>7</v>
      </c>
      <c r="G26" s="431" t="s">
        <v>7</v>
      </c>
      <c r="H26" s="431" t="s">
        <v>7</v>
      </c>
      <c r="I26" s="431" t="s">
        <v>7</v>
      </c>
      <c r="J26" s="431" t="s">
        <v>7</v>
      </c>
      <c r="K26" s="431" t="s">
        <v>7</v>
      </c>
      <c r="L26" s="431" t="s">
        <v>7</v>
      </c>
      <c r="M26" s="431" t="s">
        <v>7</v>
      </c>
      <c r="N26" s="431" t="s">
        <v>7</v>
      </c>
      <c r="O26" s="431" t="s">
        <v>7</v>
      </c>
      <c r="P26" s="431" t="s">
        <v>7</v>
      </c>
    </row>
    <row r="27" spans="1:16" s="382" customFormat="1" ht="13">
      <c r="A27" s="349" t="s">
        <v>918</v>
      </c>
      <c r="B27" s="350" t="s">
        <v>919</v>
      </c>
      <c r="C27" s="431" t="s">
        <v>7</v>
      </c>
      <c r="D27" s="431" t="s">
        <v>7</v>
      </c>
      <c r="E27" s="431" t="s">
        <v>7</v>
      </c>
      <c r="F27" s="431" t="s">
        <v>7</v>
      </c>
      <c r="G27" s="431" t="s">
        <v>7</v>
      </c>
      <c r="H27" s="431" t="s">
        <v>7</v>
      </c>
      <c r="I27" s="431" t="s">
        <v>7</v>
      </c>
      <c r="J27" s="431" t="s">
        <v>7</v>
      </c>
      <c r="K27" s="431" t="s">
        <v>7</v>
      </c>
      <c r="L27" s="431" t="s">
        <v>7</v>
      </c>
      <c r="M27" s="431" t="s">
        <v>7</v>
      </c>
      <c r="N27" s="431" t="s">
        <v>7</v>
      </c>
      <c r="O27" s="431" t="s">
        <v>7</v>
      </c>
      <c r="P27" s="431" t="s">
        <v>7</v>
      </c>
    </row>
    <row r="28" spans="1:16" ht="13">
      <c r="A28" s="349" t="s">
        <v>920</v>
      </c>
      <c r="B28" s="350" t="s">
        <v>921</v>
      </c>
      <c r="C28" s="431" t="s">
        <v>7</v>
      </c>
      <c r="D28" s="431" t="s">
        <v>7</v>
      </c>
      <c r="E28" s="431" t="s">
        <v>7</v>
      </c>
      <c r="F28" s="431" t="s">
        <v>7</v>
      </c>
      <c r="G28" s="431" t="s">
        <v>7</v>
      </c>
      <c r="H28" s="431" t="s">
        <v>7</v>
      </c>
      <c r="I28" s="431" t="s">
        <v>7</v>
      </c>
      <c r="J28" s="431" t="s">
        <v>7</v>
      </c>
      <c r="K28" s="431" t="s">
        <v>7</v>
      </c>
      <c r="L28" s="431" t="s">
        <v>7</v>
      </c>
      <c r="M28" s="431" t="s">
        <v>7</v>
      </c>
      <c r="N28" s="431" t="s">
        <v>7</v>
      </c>
      <c r="O28" s="431" t="s">
        <v>7</v>
      </c>
      <c r="P28" s="431" t="s">
        <v>7</v>
      </c>
    </row>
    <row r="29" spans="1:16" ht="13">
      <c r="A29" s="349" t="s">
        <v>922</v>
      </c>
      <c r="B29" s="350" t="s">
        <v>923</v>
      </c>
      <c r="C29" s="431" t="s">
        <v>7</v>
      </c>
      <c r="D29" s="431" t="s">
        <v>7</v>
      </c>
      <c r="E29" s="431" t="s">
        <v>7</v>
      </c>
      <c r="F29" s="431" t="s">
        <v>7</v>
      </c>
      <c r="G29" s="431" t="s">
        <v>7</v>
      </c>
      <c r="H29" s="431" t="s">
        <v>7</v>
      </c>
      <c r="I29" s="431" t="s">
        <v>7</v>
      </c>
      <c r="J29" s="431" t="s">
        <v>7</v>
      </c>
      <c r="K29" s="431" t="s">
        <v>7</v>
      </c>
      <c r="L29" s="431" t="s">
        <v>7</v>
      </c>
      <c r="M29" s="431" t="s">
        <v>7</v>
      </c>
      <c r="N29" s="431" t="s">
        <v>7</v>
      </c>
      <c r="O29" s="431" t="s">
        <v>7</v>
      </c>
      <c r="P29" s="431" t="s">
        <v>7</v>
      </c>
    </row>
    <row r="30" spans="1:16" ht="13">
      <c r="A30" s="349" t="s">
        <v>924</v>
      </c>
      <c r="B30" s="350" t="s">
        <v>925</v>
      </c>
      <c r="C30" s="431" t="s">
        <v>7</v>
      </c>
      <c r="D30" s="431" t="s">
        <v>7</v>
      </c>
      <c r="E30" s="431" t="s">
        <v>7</v>
      </c>
      <c r="F30" s="431" t="s">
        <v>7</v>
      </c>
      <c r="G30" s="431" t="s">
        <v>7</v>
      </c>
      <c r="H30" s="431" t="s">
        <v>7</v>
      </c>
      <c r="I30" s="431" t="s">
        <v>7</v>
      </c>
      <c r="J30" s="431" t="s">
        <v>7</v>
      </c>
      <c r="K30" s="431" t="s">
        <v>7</v>
      </c>
      <c r="L30" s="431" t="s">
        <v>7</v>
      </c>
      <c r="M30" s="431" t="s">
        <v>7</v>
      </c>
      <c r="N30" s="431" t="s">
        <v>7</v>
      </c>
      <c r="O30" s="431" t="s">
        <v>7</v>
      </c>
      <c r="P30" s="431" t="s">
        <v>7</v>
      </c>
    </row>
    <row r="31" spans="1:16" ht="13">
      <c r="A31" s="349" t="s">
        <v>926</v>
      </c>
      <c r="B31" s="350" t="s">
        <v>927</v>
      </c>
      <c r="C31" s="431" t="s">
        <v>7</v>
      </c>
      <c r="D31" s="431" t="s">
        <v>7</v>
      </c>
      <c r="E31" s="431" t="s">
        <v>7</v>
      </c>
      <c r="F31" s="431" t="s">
        <v>7</v>
      </c>
      <c r="G31" s="431" t="s">
        <v>7</v>
      </c>
      <c r="H31" s="431" t="s">
        <v>7</v>
      </c>
      <c r="I31" s="431" t="s">
        <v>7</v>
      </c>
      <c r="J31" s="431" t="s">
        <v>7</v>
      </c>
      <c r="K31" s="431" t="s">
        <v>7</v>
      </c>
      <c r="L31" s="431" t="s">
        <v>7</v>
      </c>
      <c r="M31" s="431" t="s">
        <v>7</v>
      </c>
      <c r="N31" s="431" t="s">
        <v>7</v>
      </c>
      <c r="O31" s="431" t="s">
        <v>7</v>
      </c>
      <c r="P31" s="431" t="s">
        <v>7</v>
      </c>
    </row>
    <row r="32" spans="1:16" ht="13">
      <c r="A32" s="349" t="s">
        <v>928</v>
      </c>
      <c r="B32" s="350" t="s">
        <v>929</v>
      </c>
      <c r="C32" s="431" t="s">
        <v>7</v>
      </c>
      <c r="D32" s="431" t="s">
        <v>7</v>
      </c>
      <c r="E32" s="431" t="s">
        <v>7</v>
      </c>
      <c r="F32" s="431" t="s">
        <v>7</v>
      </c>
      <c r="G32" s="431" t="s">
        <v>7</v>
      </c>
      <c r="H32" s="431" t="s">
        <v>7</v>
      </c>
      <c r="I32" s="431" t="s">
        <v>7</v>
      </c>
      <c r="J32" s="431" t="s">
        <v>7</v>
      </c>
      <c r="K32" s="431" t="s">
        <v>7</v>
      </c>
      <c r="L32" s="431" t="s">
        <v>7</v>
      </c>
      <c r="M32" s="431" t="s">
        <v>7</v>
      </c>
      <c r="N32" s="431" t="s">
        <v>7</v>
      </c>
      <c r="O32" s="431" t="s">
        <v>7</v>
      </c>
      <c r="P32" s="431" t="s">
        <v>7</v>
      </c>
    </row>
    <row r="33" spans="1:16" ht="13">
      <c r="A33" s="349" t="s">
        <v>930</v>
      </c>
      <c r="B33" s="350" t="s">
        <v>931</v>
      </c>
      <c r="C33" s="431" t="s">
        <v>7</v>
      </c>
      <c r="D33" s="431" t="s">
        <v>7</v>
      </c>
      <c r="E33" s="431" t="s">
        <v>7</v>
      </c>
      <c r="F33" s="431" t="s">
        <v>7</v>
      </c>
      <c r="G33" s="431" t="s">
        <v>7</v>
      </c>
      <c r="H33" s="431" t="s">
        <v>7</v>
      </c>
      <c r="I33" s="431" t="s">
        <v>7</v>
      </c>
      <c r="J33" s="431" t="s">
        <v>7</v>
      </c>
      <c r="K33" s="431" t="s">
        <v>7</v>
      </c>
      <c r="L33" s="431" t="s">
        <v>7</v>
      </c>
      <c r="M33" s="431" t="s">
        <v>7</v>
      </c>
      <c r="N33" s="431" t="s">
        <v>7</v>
      </c>
      <c r="O33" s="431" t="s">
        <v>7</v>
      </c>
      <c r="P33" s="431" t="s">
        <v>7</v>
      </c>
    </row>
    <row r="34" spans="1:16" ht="13">
      <c r="A34" s="349" t="s">
        <v>932</v>
      </c>
      <c r="B34" s="350" t="s">
        <v>933</v>
      </c>
      <c r="C34" s="431" t="s">
        <v>7</v>
      </c>
      <c r="D34" s="431" t="s">
        <v>7</v>
      </c>
      <c r="E34" s="431" t="s">
        <v>7</v>
      </c>
      <c r="F34" s="431" t="s">
        <v>7</v>
      </c>
      <c r="G34" s="431" t="s">
        <v>7</v>
      </c>
      <c r="H34" s="431" t="s">
        <v>7</v>
      </c>
      <c r="I34" s="431" t="s">
        <v>7</v>
      </c>
      <c r="J34" s="431" t="s">
        <v>7</v>
      </c>
      <c r="K34" s="431" t="s">
        <v>7</v>
      </c>
      <c r="L34" s="431" t="s">
        <v>7</v>
      </c>
      <c r="M34" s="431" t="s">
        <v>7</v>
      </c>
      <c r="N34" s="431" t="s">
        <v>7</v>
      </c>
      <c r="O34" s="431" t="s">
        <v>7</v>
      </c>
      <c r="P34" s="431" t="s">
        <v>7</v>
      </c>
    </row>
    <row r="35" spans="1:16" ht="13">
      <c r="A35" s="349" t="s">
        <v>934</v>
      </c>
      <c r="B35" s="350" t="s">
        <v>935</v>
      </c>
      <c r="C35" s="431" t="s">
        <v>7</v>
      </c>
      <c r="D35" s="431" t="s">
        <v>7</v>
      </c>
      <c r="E35" s="431" t="s">
        <v>7</v>
      </c>
      <c r="F35" s="431" t="s">
        <v>7</v>
      </c>
      <c r="G35" s="431" t="s">
        <v>7</v>
      </c>
      <c r="H35" s="431" t="s">
        <v>7</v>
      </c>
      <c r="I35" s="431" t="s">
        <v>7</v>
      </c>
      <c r="J35" s="431" t="s">
        <v>7</v>
      </c>
      <c r="K35" s="431" t="s">
        <v>7</v>
      </c>
      <c r="L35" s="431" t="s">
        <v>7</v>
      </c>
      <c r="M35" s="431" t="s">
        <v>7</v>
      </c>
      <c r="N35" s="431" t="s">
        <v>7</v>
      </c>
      <c r="O35" s="431" t="s">
        <v>7</v>
      </c>
      <c r="P35" s="431" t="s">
        <v>7</v>
      </c>
    </row>
    <row r="36" spans="1:16" ht="13">
      <c r="A36" s="349" t="s">
        <v>936</v>
      </c>
      <c r="B36" s="350" t="s">
        <v>937</v>
      </c>
      <c r="C36" s="431" t="s">
        <v>7</v>
      </c>
      <c r="D36" s="431" t="s">
        <v>7</v>
      </c>
      <c r="E36" s="431" t="s">
        <v>7</v>
      </c>
      <c r="F36" s="431" t="s">
        <v>7</v>
      </c>
      <c r="G36" s="431" t="s">
        <v>7</v>
      </c>
      <c r="H36" s="431" t="s">
        <v>7</v>
      </c>
      <c r="I36" s="431" t="s">
        <v>7</v>
      </c>
      <c r="J36" s="431" t="s">
        <v>7</v>
      </c>
      <c r="K36" s="431" t="s">
        <v>7</v>
      </c>
      <c r="L36" s="431" t="s">
        <v>7</v>
      </c>
      <c r="M36" s="431" t="s">
        <v>7</v>
      </c>
      <c r="N36" s="431" t="s">
        <v>7</v>
      </c>
      <c r="O36" s="431" t="s">
        <v>7</v>
      </c>
      <c r="P36" s="431" t="s">
        <v>7</v>
      </c>
    </row>
    <row r="37" spans="1:16" ht="13">
      <c r="A37" s="349" t="s">
        <v>938</v>
      </c>
      <c r="B37" s="350" t="s">
        <v>939</v>
      </c>
      <c r="C37" s="431" t="s">
        <v>7</v>
      </c>
      <c r="D37" s="431" t="s">
        <v>7</v>
      </c>
      <c r="E37" s="431" t="s">
        <v>7</v>
      </c>
      <c r="F37" s="431" t="s">
        <v>7</v>
      </c>
      <c r="G37" s="431" t="s">
        <v>7</v>
      </c>
      <c r="H37" s="431" t="s">
        <v>7</v>
      </c>
      <c r="I37" s="431" t="s">
        <v>7</v>
      </c>
      <c r="J37" s="431" t="s">
        <v>7</v>
      </c>
      <c r="K37" s="431" t="s">
        <v>7</v>
      </c>
      <c r="L37" s="431" t="s">
        <v>7</v>
      </c>
      <c r="M37" s="431" t="s">
        <v>7</v>
      </c>
      <c r="N37" s="431" t="s">
        <v>7</v>
      </c>
      <c r="O37" s="431" t="s">
        <v>7</v>
      </c>
      <c r="P37" s="431" t="s">
        <v>7</v>
      </c>
    </row>
    <row r="38" spans="1:16" ht="13">
      <c r="A38" s="349" t="s">
        <v>940</v>
      </c>
      <c r="B38" s="356" t="s">
        <v>941</v>
      </c>
      <c r="C38" s="431" t="s">
        <v>7</v>
      </c>
      <c r="D38" s="431" t="s">
        <v>7</v>
      </c>
      <c r="E38" s="431" t="s">
        <v>7</v>
      </c>
      <c r="F38" s="431" t="s">
        <v>7</v>
      </c>
      <c r="G38" s="431" t="s">
        <v>7</v>
      </c>
      <c r="H38" s="431" t="s">
        <v>7</v>
      </c>
      <c r="I38" s="431" t="s">
        <v>7</v>
      </c>
      <c r="J38" s="431" t="s">
        <v>7</v>
      </c>
      <c r="K38" s="431" t="s">
        <v>7</v>
      </c>
      <c r="L38" s="431" t="s">
        <v>7</v>
      </c>
      <c r="M38" s="431" t="s">
        <v>7</v>
      </c>
      <c r="N38" s="431" t="s">
        <v>7</v>
      </c>
      <c r="O38" s="431" t="s">
        <v>7</v>
      </c>
      <c r="P38" s="431" t="s">
        <v>7</v>
      </c>
    </row>
    <row r="39" spans="1:16" ht="13">
      <c r="A39" s="349" t="s">
        <v>942</v>
      </c>
      <c r="B39" s="356" t="s">
        <v>943</v>
      </c>
      <c r="C39" s="431" t="s">
        <v>7</v>
      </c>
      <c r="D39" s="431" t="s">
        <v>7</v>
      </c>
      <c r="E39" s="431" t="s">
        <v>7</v>
      </c>
      <c r="F39" s="431" t="s">
        <v>7</v>
      </c>
      <c r="G39" s="431" t="s">
        <v>7</v>
      </c>
      <c r="H39" s="431" t="s">
        <v>7</v>
      </c>
      <c r="I39" s="431" t="s">
        <v>7</v>
      </c>
      <c r="J39" s="431" t="s">
        <v>7</v>
      </c>
      <c r="K39" s="431" t="s">
        <v>7</v>
      </c>
      <c r="L39" s="431" t="s">
        <v>7</v>
      </c>
      <c r="M39" s="431" t="s">
        <v>7</v>
      </c>
      <c r="N39" s="431" t="s">
        <v>7</v>
      </c>
      <c r="O39" s="431" t="s">
        <v>7</v>
      </c>
      <c r="P39" s="431" t="s">
        <v>7</v>
      </c>
    </row>
    <row r="40" spans="1:16" ht="13">
      <c r="A40" s="349" t="s">
        <v>944</v>
      </c>
      <c r="B40" s="356" t="s">
        <v>945</v>
      </c>
      <c r="C40" s="431" t="s">
        <v>7</v>
      </c>
      <c r="D40" s="431" t="s">
        <v>7</v>
      </c>
      <c r="E40" s="431" t="s">
        <v>7</v>
      </c>
      <c r="F40" s="431" t="s">
        <v>7</v>
      </c>
      <c r="G40" s="431" t="s">
        <v>7</v>
      </c>
      <c r="H40" s="431" t="s">
        <v>7</v>
      </c>
      <c r="I40" s="431" t="s">
        <v>7</v>
      </c>
      <c r="J40" s="431" t="s">
        <v>7</v>
      </c>
      <c r="K40" s="431" t="s">
        <v>7</v>
      </c>
      <c r="L40" s="431" t="s">
        <v>7</v>
      </c>
      <c r="M40" s="431" t="s">
        <v>7</v>
      </c>
      <c r="N40" s="431" t="s">
        <v>7</v>
      </c>
      <c r="O40" s="431" t="s">
        <v>7</v>
      </c>
      <c r="P40" s="431" t="s">
        <v>7</v>
      </c>
    </row>
    <row r="41" spans="1:16" ht="13">
      <c r="A41" s="349" t="s">
        <v>946</v>
      </c>
      <c r="B41" s="356" t="s">
        <v>947</v>
      </c>
      <c r="C41" s="431" t="s">
        <v>7</v>
      </c>
      <c r="D41" s="431" t="s">
        <v>7</v>
      </c>
      <c r="E41" s="431" t="s">
        <v>7</v>
      </c>
      <c r="F41" s="431" t="s">
        <v>7</v>
      </c>
      <c r="G41" s="431" t="s">
        <v>7</v>
      </c>
      <c r="H41" s="431" t="s">
        <v>7</v>
      </c>
      <c r="I41" s="431" t="s">
        <v>7</v>
      </c>
      <c r="J41" s="431" t="s">
        <v>7</v>
      </c>
      <c r="K41" s="431" t="s">
        <v>7</v>
      </c>
      <c r="L41" s="431" t="s">
        <v>7</v>
      </c>
      <c r="M41" s="431" t="s">
        <v>7</v>
      </c>
      <c r="N41" s="431" t="s">
        <v>7</v>
      </c>
      <c r="O41" s="431" t="s">
        <v>7</v>
      </c>
      <c r="P41" s="431" t="s">
        <v>7</v>
      </c>
    </row>
    <row r="42" spans="1:16" ht="25">
      <c r="A42" s="349" t="s">
        <v>948</v>
      </c>
      <c r="B42" s="356" t="s">
        <v>949</v>
      </c>
      <c r="C42" s="431" t="s">
        <v>7</v>
      </c>
      <c r="D42" s="431" t="s">
        <v>7</v>
      </c>
      <c r="E42" s="431" t="s">
        <v>7</v>
      </c>
      <c r="F42" s="431" t="s">
        <v>7</v>
      </c>
      <c r="G42" s="431" t="s">
        <v>7</v>
      </c>
      <c r="H42" s="431" t="s">
        <v>7</v>
      </c>
      <c r="I42" s="431" t="s">
        <v>7</v>
      </c>
      <c r="J42" s="431" t="s">
        <v>7</v>
      </c>
      <c r="K42" s="431" t="s">
        <v>7</v>
      </c>
      <c r="L42" s="431" t="s">
        <v>7</v>
      </c>
      <c r="M42" s="431" t="s">
        <v>7</v>
      </c>
      <c r="N42" s="431" t="s">
        <v>7</v>
      </c>
      <c r="O42" s="431" t="s">
        <v>7</v>
      </c>
      <c r="P42" s="431" t="s">
        <v>7</v>
      </c>
    </row>
    <row r="43" spans="1:16" ht="13">
      <c r="A43" s="349" t="s">
        <v>950</v>
      </c>
      <c r="B43" s="356" t="s">
        <v>951</v>
      </c>
      <c r="C43" s="431" t="s">
        <v>7</v>
      </c>
      <c r="D43" s="431" t="s">
        <v>7</v>
      </c>
      <c r="E43" s="431" t="s">
        <v>7</v>
      </c>
      <c r="F43" s="431" t="s">
        <v>7</v>
      </c>
      <c r="G43" s="431" t="s">
        <v>7</v>
      </c>
      <c r="H43" s="431" t="s">
        <v>7</v>
      </c>
      <c r="I43" s="431" t="s">
        <v>7</v>
      </c>
      <c r="J43" s="431" t="s">
        <v>7</v>
      </c>
      <c r="K43" s="431" t="s">
        <v>7</v>
      </c>
      <c r="L43" s="431" t="s">
        <v>7</v>
      </c>
      <c r="M43" s="431" t="s">
        <v>7</v>
      </c>
      <c r="N43" s="431" t="s">
        <v>7</v>
      </c>
      <c r="O43" s="431" t="s">
        <v>7</v>
      </c>
      <c r="P43" s="431" t="s">
        <v>7</v>
      </c>
    </row>
    <row r="44" spans="1:16" ht="13">
      <c r="A44" s="352" t="s">
        <v>18</v>
      </c>
      <c r="B44" s="371"/>
      <c r="C44" s="431" t="s">
        <v>7</v>
      </c>
      <c r="D44" s="431" t="s">
        <v>7</v>
      </c>
      <c r="E44" s="431" t="s">
        <v>7</v>
      </c>
      <c r="F44" s="431" t="s">
        <v>7</v>
      </c>
      <c r="G44" s="431" t="s">
        <v>7</v>
      </c>
      <c r="H44" s="431" t="s">
        <v>7</v>
      </c>
      <c r="I44" s="431" t="s">
        <v>7</v>
      </c>
      <c r="J44" s="431" t="s">
        <v>7</v>
      </c>
      <c r="K44" s="431" t="s">
        <v>7</v>
      </c>
      <c r="L44" s="431" t="s">
        <v>7</v>
      </c>
      <c r="M44" s="431" t="s">
        <v>7</v>
      </c>
      <c r="N44" s="431" t="s">
        <v>7</v>
      </c>
      <c r="O44" s="431" t="s">
        <v>7</v>
      </c>
      <c r="P44" s="431" t="s">
        <v>7</v>
      </c>
    </row>
    <row r="45" spans="1:16">
      <c r="A45" s="432"/>
      <c r="B45" s="432"/>
      <c r="C45" s="432"/>
      <c r="D45" s="432"/>
    </row>
    <row r="46" spans="1:16" ht="13">
      <c r="A46" s="433"/>
      <c r="B46" s="434"/>
      <c r="C46" s="434"/>
      <c r="D46" s="432"/>
    </row>
    <row r="47" spans="1:16" ht="13">
      <c r="A47" s="353"/>
      <c r="B47" s="353"/>
      <c r="C47" s="353"/>
    </row>
    <row r="48" spans="1:16" ht="13">
      <c r="A48" s="353"/>
      <c r="B48" s="353"/>
      <c r="C48" s="353"/>
    </row>
    <row r="49" spans="1:14" ht="13">
      <c r="A49" s="353"/>
      <c r="B49" s="353"/>
      <c r="C49" s="353"/>
    </row>
    <row r="50" spans="1:14" ht="13">
      <c r="A50" s="353"/>
      <c r="B50" s="353"/>
      <c r="C50" s="353"/>
    </row>
    <row r="51" spans="1:14" ht="13">
      <c r="A51" s="480"/>
      <c r="B51" s="480"/>
      <c r="C51" s="387"/>
      <c r="D51" s="387"/>
      <c r="E51" s="387"/>
      <c r="F51" s="387"/>
      <c r="G51" s="506"/>
      <c r="H51" s="663"/>
      <c r="I51" s="506"/>
      <c r="J51" s="506"/>
      <c r="K51" s="982" t="s">
        <v>13</v>
      </c>
      <c r="L51" s="982"/>
      <c r="M51" s="982"/>
      <c r="N51" s="982"/>
    </row>
    <row r="52" spans="1:14" ht="12.75" customHeight="1">
      <c r="A52" s="480" t="s">
        <v>12</v>
      </c>
      <c r="B52" s="387"/>
      <c r="C52" s="669"/>
      <c r="D52" s="948" t="s">
        <v>13</v>
      </c>
      <c r="E52" s="948"/>
      <c r="F52" s="353"/>
      <c r="G52" s="506"/>
      <c r="H52" s="481"/>
      <c r="I52" s="506"/>
      <c r="J52" s="506"/>
      <c r="K52" s="982" t="s">
        <v>14</v>
      </c>
      <c r="L52" s="982"/>
      <c r="M52" s="982"/>
      <c r="N52" s="982"/>
    </row>
    <row r="53" spans="1:14" ht="12.75" customHeight="1">
      <c r="A53" s="480"/>
      <c r="B53" s="480"/>
      <c r="C53" s="943" t="s">
        <v>898</v>
      </c>
      <c r="D53" s="943"/>
      <c r="E53" s="943"/>
      <c r="F53" s="943"/>
      <c r="G53" s="506"/>
      <c r="H53" s="481"/>
      <c r="I53" s="506"/>
      <c r="J53" s="506"/>
      <c r="K53" s="982" t="s">
        <v>953</v>
      </c>
      <c r="L53" s="982"/>
      <c r="M53" s="982"/>
      <c r="N53" s="982"/>
    </row>
    <row r="54" spans="1:14" ht="13">
      <c r="A54" s="387"/>
      <c r="B54" s="387"/>
      <c r="C54" s="387"/>
      <c r="D54" s="387"/>
      <c r="E54" s="387"/>
      <c r="F54" s="387"/>
      <c r="G54" s="506"/>
      <c r="H54" s="483"/>
      <c r="I54" s="506"/>
      <c r="J54" s="506"/>
      <c r="K54" s="1011" t="s">
        <v>84</v>
      </c>
      <c r="L54" s="1011"/>
      <c r="M54" s="1011"/>
      <c r="N54" s="1011"/>
    </row>
    <row r="56" spans="1:14">
      <c r="A56" s="1156"/>
      <c r="B56" s="1156"/>
      <c r="C56" s="1156"/>
      <c r="D56" s="1156"/>
      <c r="E56" s="1156"/>
      <c r="F56" s="1156"/>
      <c r="G56" s="1156"/>
      <c r="H56" s="1156"/>
      <c r="I56" s="1156"/>
      <c r="J56" s="1156"/>
      <c r="K56" s="1156"/>
      <c r="L56" s="1156"/>
      <c r="M56" s="1156"/>
      <c r="N56" s="1156"/>
    </row>
  </sheetData>
  <mergeCells count="22">
    <mergeCell ref="O8:P8"/>
    <mergeCell ref="I8:N8"/>
    <mergeCell ref="A6:N6"/>
    <mergeCell ref="D1:E1"/>
    <mergeCell ref="M1:N1"/>
    <mergeCell ref="A2:N2"/>
    <mergeCell ref="A3:N3"/>
    <mergeCell ref="A4:P4"/>
    <mergeCell ref="A56:N56"/>
    <mergeCell ref="A7:B7"/>
    <mergeCell ref="H7:N7"/>
    <mergeCell ref="A8:A9"/>
    <mergeCell ref="B8:B9"/>
    <mergeCell ref="C8:C9"/>
    <mergeCell ref="D8:D9"/>
    <mergeCell ref="E8:H8"/>
    <mergeCell ref="K51:N51"/>
    <mergeCell ref="D52:E52"/>
    <mergeCell ref="K52:N52"/>
    <mergeCell ref="C53:F53"/>
    <mergeCell ref="K53:N53"/>
    <mergeCell ref="K54:N54"/>
  </mergeCells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AO50"/>
  <sheetViews>
    <sheetView topLeftCell="A28" zoomScale="85" zoomScaleNormal="85" zoomScaleSheetLayoutView="100" workbookViewId="0">
      <selection activeCell="P13" sqref="P13"/>
    </sheetView>
  </sheetViews>
  <sheetFormatPr defaultColWidth="9.1796875" defaultRowHeight="14.5"/>
  <cols>
    <col min="1" max="1" width="7.1796875" style="70" customWidth="1"/>
    <col min="2" max="2" width="16.54296875" style="70" customWidth="1"/>
    <col min="3" max="6" width="8.54296875" style="70" customWidth="1"/>
    <col min="7" max="7" width="9.54296875" style="70" customWidth="1"/>
    <col min="8" max="8" width="10.453125" style="70" customWidth="1"/>
    <col min="9" max="9" width="9.54296875" style="70" customWidth="1"/>
    <col min="10" max="10" width="9.453125" style="70" customWidth="1"/>
    <col min="11" max="11" width="7" style="70" customWidth="1"/>
    <col min="12" max="13" width="7.453125" style="70" customWidth="1"/>
    <col min="14" max="14" width="7.81640625" style="70" customWidth="1"/>
    <col min="15" max="15" width="11.453125" style="70" customWidth="1"/>
    <col min="16" max="16" width="12.453125" style="70" customWidth="1"/>
    <col min="17" max="17" width="11.54296875" style="70" customWidth="1"/>
    <col min="18" max="18" width="16" style="70" customWidth="1"/>
    <col min="19" max="19" width="9" style="70" customWidth="1"/>
    <col min="20" max="20" width="9.1796875" style="70" hidden="1" customWidth="1"/>
    <col min="21" max="16384" width="9.1796875" style="70"/>
  </cols>
  <sheetData>
    <row r="1" spans="1:20" s="15" customFormat="1" ht="15.5">
      <c r="G1" s="859" t="s">
        <v>0</v>
      </c>
      <c r="H1" s="859"/>
      <c r="I1" s="859"/>
      <c r="J1" s="859"/>
      <c r="K1" s="859"/>
      <c r="L1" s="859"/>
      <c r="M1" s="859"/>
      <c r="N1" s="35"/>
      <c r="O1" s="35"/>
      <c r="R1" s="38" t="s">
        <v>534</v>
      </c>
      <c r="S1" s="38"/>
    </row>
    <row r="2" spans="1:20" s="15" customFormat="1" ht="20">
      <c r="B2" s="120"/>
      <c r="E2" s="860" t="s">
        <v>743</v>
      </c>
      <c r="F2" s="860"/>
      <c r="G2" s="860"/>
      <c r="H2" s="860"/>
      <c r="I2" s="860"/>
      <c r="J2" s="860"/>
      <c r="K2" s="860"/>
      <c r="L2" s="860"/>
      <c r="M2" s="860"/>
      <c r="N2" s="860"/>
      <c r="O2" s="860"/>
    </row>
    <row r="3" spans="1:20" s="15" customFormat="1" ht="20">
      <c r="B3" s="119"/>
      <c r="C3" s="119"/>
      <c r="D3" s="119"/>
      <c r="E3" s="119"/>
      <c r="F3" s="119"/>
      <c r="G3" s="119"/>
      <c r="H3" s="119"/>
      <c r="I3" s="119"/>
      <c r="J3" s="119"/>
    </row>
    <row r="4" spans="1:20" ht="18">
      <c r="B4" s="1175" t="s">
        <v>756</v>
      </c>
      <c r="C4" s="1175"/>
      <c r="D4" s="1175"/>
      <c r="E4" s="1175"/>
      <c r="F4" s="1175"/>
      <c r="G4" s="1175"/>
      <c r="H4" s="1175"/>
      <c r="I4" s="1175"/>
      <c r="J4" s="1175"/>
      <c r="K4" s="1175"/>
      <c r="L4" s="1175"/>
      <c r="M4" s="1175"/>
      <c r="N4" s="1175"/>
      <c r="O4" s="1175"/>
      <c r="P4" s="1175"/>
      <c r="Q4" s="1175"/>
      <c r="R4" s="1175"/>
      <c r="S4" s="1175"/>
      <c r="T4" s="1175"/>
    </row>
    <row r="5" spans="1:20">
      <c r="C5" s="71"/>
      <c r="D5" s="71"/>
      <c r="E5" s="71"/>
      <c r="F5" s="71"/>
      <c r="G5" s="71"/>
      <c r="H5" s="71"/>
      <c r="M5" s="71"/>
      <c r="N5" s="71"/>
      <c r="O5" s="71"/>
      <c r="P5" s="71"/>
      <c r="Q5" s="71"/>
      <c r="R5" s="71"/>
      <c r="S5" s="71"/>
      <c r="T5" s="71"/>
    </row>
    <row r="6" spans="1:20">
      <c r="A6" s="862" t="s">
        <v>899</v>
      </c>
      <c r="B6" s="862"/>
    </row>
    <row r="7" spans="1:20">
      <c r="B7" s="73"/>
    </row>
    <row r="8" spans="1:20" s="74" customFormat="1" ht="42" customHeight="1">
      <c r="A8" s="856" t="s">
        <v>2</v>
      </c>
      <c r="B8" s="1176" t="s">
        <v>3</v>
      </c>
      <c r="C8" s="1173" t="s">
        <v>236</v>
      </c>
      <c r="D8" s="1173"/>
      <c r="E8" s="1173"/>
      <c r="F8" s="1173"/>
      <c r="G8" s="1170" t="s">
        <v>889</v>
      </c>
      <c r="H8" s="1171"/>
      <c r="I8" s="1171"/>
      <c r="J8" s="1174"/>
      <c r="K8" s="1170" t="s">
        <v>205</v>
      </c>
      <c r="L8" s="1171"/>
      <c r="M8" s="1171"/>
      <c r="N8" s="1174"/>
      <c r="O8" s="1170" t="s">
        <v>107</v>
      </c>
      <c r="P8" s="1171"/>
      <c r="Q8" s="1171"/>
      <c r="R8" s="1172"/>
    </row>
    <row r="9" spans="1:20" s="75" customFormat="1" ht="37.5" customHeight="1">
      <c r="A9" s="856"/>
      <c r="B9" s="1177"/>
      <c r="C9" s="79" t="s">
        <v>93</v>
      </c>
      <c r="D9" s="79" t="s">
        <v>97</v>
      </c>
      <c r="E9" s="79" t="s">
        <v>98</v>
      </c>
      <c r="F9" s="79" t="s">
        <v>18</v>
      </c>
      <c r="G9" s="79" t="s">
        <v>93</v>
      </c>
      <c r="H9" s="79" t="s">
        <v>97</v>
      </c>
      <c r="I9" s="79" t="s">
        <v>98</v>
      </c>
      <c r="J9" s="79" t="s">
        <v>18</v>
      </c>
      <c r="K9" s="79" t="s">
        <v>93</v>
      </c>
      <c r="L9" s="79" t="s">
        <v>97</v>
      </c>
      <c r="M9" s="79" t="s">
        <v>98</v>
      </c>
      <c r="N9" s="79" t="s">
        <v>18</v>
      </c>
      <c r="O9" s="79" t="s">
        <v>140</v>
      </c>
      <c r="P9" s="79" t="s">
        <v>141</v>
      </c>
      <c r="Q9" s="149" t="s">
        <v>142</v>
      </c>
      <c r="R9" s="79" t="s">
        <v>143</v>
      </c>
      <c r="S9" s="113"/>
    </row>
    <row r="10" spans="1:20" s="310" customFormat="1" ht="16.399999999999999" customHeight="1">
      <c r="A10" s="62">
        <v>1</v>
      </c>
      <c r="B10" s="141">
        <v>2</v>
      </c>
      <c r="C10" s="309">
        <v>3</v>
      </c>
      <c r="D10" s="309">
        <v>4</v>
      </c>
      <c r="E10" s="309">
        <v>5</v>
      </c>
      <c r="F10" s="309">
        <v>6</v>
      </c>
      <c r="G10" s="309">
        <v>7</v>
      </c>
      <c r="H10" s="309">
        <v>8</v>
      </c>
      <c r="I10" s="309">
        <v>9</v>
      </c>
      <c r="J10" s="309">
        <v>10</v>
      </c>
      <c r="K10" s="309">
        <v>11</v>
      </c>
      <c r="L10" s="309">
        <v>12</v>
      </c>
      <c r="M10" s="309">
        <v>13</v>
      </c>
      <c r="N10" s="309">
        <v>14</v>
      </c>
      <c r="O10" s="309">
        <v>15</v>
      </c>
      <c r="P10" s="309">
        <v>16</v>
      </c>
      <c r="Q10" s="309">
        <v>17</v>
      </c>
      <c r="R10" s="141">
        <v>18</v>
      </c>
    </row>
    <row r="11" spans="1:20" s="441" customFormat="1" ht="16.399999999999999" customHeight="1">
      <c r="A11" s="349" t="s">
        <v>257</v>
      </c>
      <c r="B11" s="350" t="s">
        <v>901</v>
      </c>
      <c r="C11" s="439">
        <v>1733</v>
      </c>
      <c r="D11" s="439">
        <v>256</v>
      </c>
      <c r="E11" s="440">
        <v>0</v>
      </c>
      <c r="F11" s="439">
        <f>SUM(C11:E11)</f>
        <v>1989</v>
      </c>
      <c r="G11" s="439">
        <v>2151</v>
      </c>
      <c r="H11" s="439">
        <v>0</v>
      </c>
      <c r="I11" s="439">
        <v>0</v>
      </c>
      <c r="J11" s="439">
        <f>SUM(G11:I11)</f>
        <v>2151</v>
      </c>
      <c r="K11" s="440">
        <v>0</v>
      </c>
      <c r="L11" s="440">
        <v>0</v>
      </c>
      <c r="M11" s="440">
        <v>0</v>
      </c>
      <c r="N11" s="440">
        <v>0</v>
      </c>
      <c r="O11" s="440">
        <v>0</v>
      </c>
      <c r="P11" s="440">
        <v>0</v>
      </c>
      <c r="Q11" s="440">
        <v>0</v>
      </c>
      <c r="R11" s="440">
        <v>0</v>
      </c>
    </row>
    <row r="12" spans="1:20" s="441" customFormat="1" ht="16.399999999999999" customHeight="1">
      <c r="A12" s="349" t="s">
        <v>258</v>
      </c>
      <c r="B12" s="350" t="s">
        <v>902</v>
      </c>
      <c r="C12" s="439">
        <v>2212</v>
      </c>
      <c r="D12" s="439">
        <v>406</v>
      </c>
      <c r="E12" s="440">
        <v>0</v>
      </c>
      <c r="F12" s="439">
        <f t="shared" ref="F12:F43" si="0">SUM(C12:E12)</f>
        <v>2618</v>
      </c>
      <c r="G12" s="439">
        <v>2765</v>
      </c>
      <c r="H12" s="439">
        <v>0</v>
      </c>
      <c r="I12" s="439">
        <v>0</v>
      </c>
      <c r="J12" s="439">
        <f t="shared" ref="J12:J43" si="1">SUM(G12:I12)</f>
        <v>2765</v>
      </c>
      <c r="K12" s="440">
        <v>0</v>
      </c>
      <c r="L12" s="440">
        <v>0</v>
      </c>
      <c r="M12" s="440">
        <v>0</v>
      </c>
      <c r="N12" s="440">
        <v>0</v>
      </c>
      <c r="O12" s="440">
        <v>0</v>
      </c>
      <c r="P12" s="440">
        <v>0</v>
      </c>
      <c r="Q12" s="440">
        <v>0</v>
      </c>
      <c r="R12" s="440">
        <v>0</v>
      </c>
    </row>
    <row r="13" spans="1:20" s="441" customFormat="1" ht="16.399999999999999" customHeight="1">
      <c r="A13" s="349" t="s">
        <v>259</v>
      </c>
      <c r="B13" s="350" t="s">
        <v>903</v>
      </c>
      <c r="C13" s="439">
        <v>990</v>
      </c>
      <c r="D13" s="439">
        <v>259</v>
      </c>
      <c r="E13" s="440">
        <v>0</v>
      </c>
      <c r="F13" s="439">
        <f t="shared" si="0"/>
        <v>1249</v>
      </c>
      <c r="G13" s="439">
        <v>1282</v>
      </c>
      <c r="H13" s="439">
        <v>0</v>
      </c>
      <c r="I13" s="439">
        <v>0</v>
      </c>
      <c r="J13" s="439">
        <f t="shared" si="1"/>
        <v>1282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</row>
    <row r="14" spans="1:20" s="441" customFormat="1" ht="16.399999999999999" customHeight="1">
      <c r="A14" s="349" t="s">
        <v>260</v>
      </c>
      <c r="B14" s="350" t="s">
        <v>904</v>
      </c>
      <c r="C14" s="439">
        <v>2300</v>
      </c>
      <c r="D14" s="439">
        <v>229</v>
      </c>
      <c r="E14" s="440">
        <v>0</v>
      </c>
      <c r="F14" s="439">
        <f t="shared" si="0"/>
        <v>2529</v>
      </c>
      <c r="G14" s="439">
        <v>2737</v>
      </c>
      <c r="H14" s="439">
        <v>0</v>
      </c>
      <c r="I14" s="439">
        <v>0</v>
      </c>
      <c r="J14" s="439">
        <f t="shared" si="1"/>
        <v>2737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</row>
    <row r="15" spans="1:20" s="441" customFormat="1" ht="16.399999999999999" customHeight="1">
      <c r="A15" s="349" t="s">
        <v>261</v>
      </c>
      <c r="B15" s="350" t="s">
        <v>905</v>
      </c>
      <c r="C15" s="439">
        <v>910</v>
      </c>
      <c r="D15" s="439">
        <v>202</v>
      </c>
      <c r="E15" s="440">
        <v>0</v>
      </c>
      <c r="F15" s="439">
        <f t="shared" si="0"/>
        <v>1112</v>
      </c>
      <c r="G15" s="439">
        <v>1053</v>
      </c>
      <c r="H15" s="439">
        <v>0</v>
      </c>
      <c r="I15" s="439">
        <v>0</v>
      </c>
      <c r="J15" s="439">
        <f t="shared" si="1"/>
        <v>1053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0">
        <v>0</v>
      </c>
      <c r="R15" s="440">
        <v>0</v>
      </c>
    </row>
    <row r="16" spans="1:20" s="441" customFormat="1" ht="16.399999999999999" customHeight="1">
      <c r="A16" s="349" t="s">
        <v>262</v>
      </c>
      <c r="B16" s="350" t="s">
        <v>906</v>
      </c>
      <c r="C16" s="439">
        <v>1249</v>
      </c>
      <c r="D16" s="439">
        <v>147</v>
      </c>
      <c r="E16" s="440">
        <v>0</v>
      </c>
      <c r="F16" s="439">
        <f t="shared" si="0"/>
        <v>1396</v>
      </c>
      <c r="G16" s="439">
        <v>1507</v>
      </c>
      <c r="H16" s="439">
        <v>0</v>
      </c>
      <c r="I16" s="439">
        <v>0</v>
      </c>
      <c r="J16" s="439">
        <f t="shared" si="1"/>
        <v>1507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0">
        <v>0</v>
      </c>
      <c r="R16" s="440">
        <v>0</v>
      </c>
    </row>
    <row r="17" spans="1:18" s="441" customFormat="1" ht="16.399999999999999" customHeight="1">
      <c r="A17" s="349" t="s">
        <v>263</v>
      </c>
      <c r="B17" s="350" t="s">
        <v>907</v>
      </c>
      <c r="C17" s="439">
        <v>1494</v>
      </c>
      <c r="D17" s="439">
        <v>386</v>
      </c>
      <c r="E17" s="440">
        <v>0</v>
      </c>
      <c r="F17" s="439">
        <f t="shared" si="0"/>
        <v>1880</v>
      </c>
      <c r="G17" s="439">
        <v>1902</v>
      </c>
      <c r="H17" s="439">
        <v>0</v>
      </c>
      <c r="I17" s="439">
        <v>0</v>
      </c>
      <c r="J17" s="439">
        <f t="shared" si="1"/>
        <v>1902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</row>
    <row r="18" spans="1:18" s="441" customFormat="1" ht="16.399999999999999" customHeight="1">
      <c r="A18" s="349" t="s">
        <v>264</v>
      </c>
      <c r="B18" s="350" t="s">
        <v>908</v>
      </c>
      <c r="C18" s="439">
        <v>1968</v>
      </c>
      <c r="D18" s="439">
        <v>670</v>
      </c>
      <c r="E18" s="440">
        <v>0</v>
      </c>
      <c r="F18" s="439">
        <f t="shared" si="0"/>
        <v>2638</v>
      </c>
      <c r="G18" s="439">
        <v>2536</v>
      </c>
      <c r="H18" s="439">
        <v>0</v>
      </c>
      <c r="I18" s="439">
        <v>0</v>
      </c>
      <c r="J18" s="439">
        <f t="shared" si="1"/>
        <v>2536</v>
      </c>
      <c r="K18" s="440">
        <v>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0">
        <v>0</v>
      </c>
      <c r="R18" s="440">
        <v>0</v>
      </c>
    </row>
    <row r="19" spans="1:18" s="441" customFormat="1" ht="16.399999999999999" customHeight="1">
      <c r="A19" s="349" t="s">
        <v>283</v>
      </c>
      <c r="B19" s="350" t="s">
        <v>909</v>
      </c>
      <c r="C19" s="439">
        <v>1705</v>
      </c>
      <c r="D19" s="439">
        <v>88</v>
      </c>
      <c r="E19" s="440">
        <v>0</v>
      </c>
      <c r="F19" s="439">
        <f t="shared" si="0"/>
        <v>1793</v>
      </c>
      <c r="G19" s="439">
        <v>2096</v>
      </c>
      <c r="H19" s="439">
        <v>0</v>
      </c>
      <c r="I19" s="439">
        <v>0</v>
      </c>
      <c r="J19" s="439">
        <f t="shared" si="1"/>
        <v>2096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0">
        <v>0</v>
      </c>
      <c r="R19" s="440">
        <v>0</v>
      </c>
    </row>
    <row r="20" spans="1:18" s="441" customFormat="1" ht="16.399999999999999" customHeight="1">
      <c r="A20" s="349" t="s">
        <v>284</v>
      </c>
      <c r="B20" s="350" t="s">
        <v>910</v>
      </c>
      <c r="C20" s="439">
        <v>879</v>
      </c>
      <c r="D20" s="439">
        <v>17</v>
      </c>
      <c r="E20" s="440">
        <v>0</v>
      </c>
      <c r="F20" s="439">
        <f t="shared" si="0"/>
        <v>896</v>
      </c>
      <c r="G20" s="439">
        <v>1291</v>
      </c>
      <c r="H20" s="439">
        <v>0</v>
      </c>
      <c r="I20" s="439">
        <v>0</v>
      </c>
      <c r="J20" s="439">
        <f t="shared" si="1"/>
        <v>1291</v>
      </c>
      <c r="K20" s="440">
        <v>0</v>
      </c>
      <c r="L20" s="440">
        <v>0</v>
      </c>
      <c r="M20" s="440">
        <v>0</v>
      </c>
      <c r="N20" s="440">
        <v>0</v>
      </c>
      <c r="O20" s="440">
        <v>0</v>
      </c>
      <c r="P20" s="440">
        <v>0</v>
      </c>
      <c r="Q20" s="440">
        <v>0</v>
      </c>
      <c r="R20" s="440">
        <v>0</v>
      </c>
    </row>
    <row r="21" spans="1:18" s="441" customFormat="1" ht="16.399999999999999" customHeight="1">
      <c r="A21" s="349" t="s">
        <v>285</v>
      </c>
      <c r="B21" s="350" t="s">
        <v>911</v>
      </c>
      <c r="C21" s="439">
        <v>1675</v>
      </c>
      <c r="D21" s="439">
        <v>293</v>
      </c>
      <c r="E21" s="440">
        <v>0</v>
      </c>
      <c r="F21" s="439">
        <f t="shared" si="0"/>
        <v>1968</v>
      </c>
      <c r="G21" s="439">
        <v>2062</v>
      </c>
      <c r="H21" s="439">
        <v>0</v>
      </c>
      <c r="I21" s="439">
        <v>0</v>
      </c>
      <c r="J21" s="439">
        <f t="shared" si="1"/>
        <v>2062</v>
      </c>
      <c r="K21" s="440">
        <v>0</v>
      </c>
      <c r="L21" s="440">
        <v>0</v>
      </c>
      <c r="M21" s="440">
        <v>0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</row>
    <row r="22" spans="1:18" s="441" customFormat="1" ht="16.399999999999999" customHeight="1">
      <c r="A22" s="349" t="s">
        <v>313</v>
      </c>
      <c r="B22" s="350" t="s">
        <v>912</v>
      </c>
      <c r="C22" s="439">
        <v>1474</v>
      </c>
      <c r="D22" s="439">
        <v>157</v>
      </c>
      <c r="E22" s="440">
        <v>0</v>
      </c>
      <c r="F22" s="439">
        <f t="shared" si="0"/>
        <v>1631</v>
      </c>
      <c r="G22" s="439">
        <v>2166</v>
      </c>
      <c r="H22" s="439">
        <v>0</v>
      </c>
      <c r="I22" s="439">
        <v>0</v>
      </c>
      <c r="J22" s="439">
        <f t="shared" si="1"/>
        <v>2166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  <c r="Q22" s="440">
        <v>0</v>
      </c>
      <c r="R22" s="440">
        <v>0</v>
      </c>
    </row>
    <row r="23" spans="1:18" s="441" customFormat="1" ht="16.399999999999999" customHeight="1">
      <c r="A23" s="349" t="s">
        <v>314</v>
      </c>
      <c r="B23" s="350" t="s">
        <v>913</v>
      </c>
      <c r="C23" s="439">
        <v>1353</v>
      </c>
      <c r="D23" s="439">
        <v>470</v>
      </c>
      <c r="E23" s="440">
        <v>0</v>
      </c>
      <c r="F23" s="439">
        <f t="shared" si="0"/>
        <v>1823</v>
      </c>
      <c r="G23" s="439">
        <v>1956</v>
      </c>
      <c r="H23" s="439">
        <v>0</v>
      </c>
      <c r="I23" s="439">
        <v>0</v>
      </c>
      <c r="J23" s="439">
        <f t="shared" si="1"/>
        <v>1956</v>
      </c>
      <c r="K23" s="440">
        <v>0</v>
      </c>
      <c r="L23" s="440">
        <v>0</v>
      </c>
      <c r="M23" s="440">
        <v>0</v>
      </c>
      <c r="N23" s="440">
        <v>0</v>
      </c>
      <c r="O23" s="440">
        <v>0</v>
      </c>
      <c r="P23" s="440">
        <v>0</v>
      </c>
      <c r="Q23" s="440">
        <v>0</v>
      </c>
      <c r="R23" s="440">
        <v>0</v>
      </c>
    </row>
    <row r="24" spans="1:18" s="441" customFormat="1" ht="16.399999999999999" customHeight="1">
      <c r="A24" s="349" t="s">
        <v>315</v>
      </c>
      <c r="B24" s="350" t="s">
        <v>914</v>
      </c>
      <c r="C24" s="439">
        <v>1383</v>
      </c>
      <c r="D24" s="439">
        <v>126</v>
      </c>
      <c r="E24" s="440">
        <v>0</v>
      </c>
      <c r="F24" s="439">
        <f t="shared" si="0"/>
        <v>1509</v>
      </c>
      <c r="G24" s="439">
        <v>1725</v>
      </c>
      <c r="H24" s="439">
        <v>0</v>
      </c>
      <c r="I24" s="439">
        <v>0</v>
      </c>
      <c r="J24" s="439">
        <f t="shared" si="1"/>
        <v>1725</v>
      </c>
      <c r="K24" s="440">
        <v>0</v>
      </c>
      <c r="L24" s="440">
        <v>0</v>
      </c>
      <c r="M24" s="440">
        <v>0</v>
      </c>
      <c r="N24" s="440">
        <v>0</v>
      </c>
      <c r="O24" s="440">
        <v>0</v>
      </c>
      <c r="P24" s="440">
        <v>0</v>
      </c>
      <c r="Q24" s="440">
        <v>0</v>
      </c>
      <c r="R24" s="440">
        <v>0</v>
      </c>
    </row>
    <row r="25" spans="1:18" s="441" customFormat="1" ht="16.399999999999999" customHeight="1">
      <c r="A25" s="349" t="s">
        <v>316</v>
      </c>
      <c r="B25" s="350" t="s">
        <v>915</v>
      </c>
      <c r="C25" s="439">
        <v>632</v>
      </c>
      <c r="D25" s="439">
        <v>75</v>
      </c>
      <c r="E25" s="440">
        <v>0</v>
      </c>
      <c r="F25" s="439">
        <f t="shared" si="0"/>
        <v>707</v>
      </c>
      <c r="G25" s="439">
        <v>934</v>
      </c>
      <c r="H25" s="439">
        <v>0</v>
      </c>
      <c r="I25" s="439">
        <v>0</v>
      </c>
      <c r="J25" s="439">
        <f t="shared" si="1"/>
        <v>934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0</v>
      </c>
      <c r="Q25" s="440">
        <v>0</v>
      </c>
      <c r="R25" s="440">
        <v>0</v>
      </c>
    </row>
    <row r="26" spans="1:18" s="441" customFormat="1" ht="16.399999999999999" customHeight="1">
      <c r="A26" s="349" t="s">
        <v>916</v>
      </c>
      <c r="B26" s="350" t="s">
        <v>917</v>
      </c>
      <c r="C26" s="439">
        <v>2221</v>
      </c>
      <c r="D26" s="439">
        <v>392</v>
      </c>
      <c r="E26" s="440">
        <v>0</v>
      </c>
      <c r="F26" s="439">
        <f t="shared" si="0"/>
        <v>2613</v>
      </c>
      <c r="G26" s="439">
        <v>3144</v>
      </c>
      <c r="H26" s="439">
        <v>0</v>
      </c>
      <c r="I26" s="439">
        <v>0</v>
      </c>
      <c r="J26" s="439">
        <f t="shared" si="1"/>
        <v>3144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40">
        <v>0</v>
      </c>
      <c r="Q26" s="440">
        <v>0</v>
      </c>
      <c r="R26" s="440">
        <v>0</v>
      </c>
    </row>
    <row r="27" spans="1:18" s="441" customFormat="1" ht="16.399999999999999" customHeight="1">
      <c r="A27" s="349" t="s">
        <v>918</v>
      </c>
      <c r="B27" s="350" t="s">
        <v>919</v>
      </c>
      <c r="C27" s="439">
        <v>1324</v>
      </c>
      <c r="D27" s="439">
        <v>78</v>
      </c>
      <c r="E27" s="440">
        <v>0</v>
      </c>
      <c r="F27" s="439">
        <f t="shared" si="0"/>
        <v>1402</v>
      </c>
      <c r="G27" s="439">
        <v>1440</v>
      </c>
      <c r="H27" s="439">
        <v>0</v>
      </c>
      <c r="I27" s="439">
        <v>0</v>
      </c>
      <c r="J27" s="439">
        <f t="shared" si="1"/>
        <v>1440</v>
      </c>
      <c r="K27" s="440">
        <v>0</v>
      </c>
      <c r="L27" s="440">
        <v>0</v>
      </c>
      <c r="M27" s="440">
        <v>0</v>
      </c>
      <c r="N27" s="440">
        <v>0</v>
      </c>
      <c r="O27" s="440">
        <v>0</v>
      </c>
      <c r="P27" s="440">
        <v>0</v>
      </c>
      <c r="Q27" s="440">
        <v>0</v>
      </c>
      <c r="R27" s="440">
        <v>0</v>
      </c>
    </row>
    <row r="28" spans="1:18" s="442" customFormat="1" ht="16.399999999999999" customHeight="1">
      <c r="A28" s="349" t="s">
        <v>920</v>
      </c>
      <c r="B28" s="350" t="s">
        <v>921</v>
      </c>
      <c r="C28" s="439">
        <v>1899</v>
      </c>
      <c r="D28" s="439">
        <v>261</v>
      </c>
      <c r="E28" s="440">
        <v>0</v>
      </c>
      <c r="F28" s="439">
        <f t="shared" si="0"/>
        <v>2160</v>
      </c>
      <c r="G28" s="439">
        <v>2128</v>
      </c>
      <c r="H28" s="439">
        <v>0</v>
      </c>
      <c r="I28" s="439">
        <v>0</v>
      </c>
      <c r="J28" s="439">
        <f t="shared" si="1"/>
        <v>2128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</row>
    <row r="29" spans="1:18" s="442" customFormat="1" ht="16.399999999999999" customHeight="1">
      <c r="A29" s="349" t="s">
        <v>922</v>
      </c>
      <c r="B29" s="350" t="s">
        <v>923</v>
      </c>
      <c r="C29" s="439">
        <v>1610</v>
      </c>
      <c r="D29" s="439">
        <v>538</v>
      </c>
      <c r="E29" s="440">
        <v>0</v>
      </c>
      <c r="F29" s="439">
        <f t="shared" si="0"/>
        <v>2148</v>
      </c>
      <c r="G29" s="439">
        <v>2100</v>
      </c>
      <c r="H29" s="439">
        <v>0</v>
      </c>
      <c r="I29" s="439">
        <v>0</v>
      </c>
      <c r="J29" s="439">
        <f t="shared" si="1"/>
        <v>2100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</row>
    <row r="30" spans="1:18" s="442" customFormat="1" ht="16.399999999999999" customHeight="1">
      <c r="A30" s="349" t="s">
        <v>924</v>
      </c>
      <c r="B30" s="350" t="s">
        <v>925</v>
      </c>
      <c r="C30" s="439">
        <v>2142</v>
      </c>
      <c r="D30" s="439">
        <v>506</v>
      </c>
      <c r="E30" s="440">
        <v>0</v>
      </c>
      <c r="F30" s="439">
        <f t="shared" si="0"/>
        <v>2648</v>
      </c>
      <c r="G30" s="439">
        <v>2673</v>
      </c>
      <c r="H30" s="439">
        <v>0</v>
      </c>
      <c r="I30" s="439">
        <v>0</v>
      </c>
      <c r="J30" s="439">
        <f t="shared" si="1"/>
        <v>2673</v>
      </c>
      <c r="K30" s="440">
        <v>0</v>
      </c>
      <c r="L30" s="440">
        <v>0</v>
      </c>
      <c r="M30" s="440">
        <v>0</v>
      </c>
      <c r="N30" s="440">
        <v>0</v>
      </c>
      <c r="O30" s="440">
        <v>0</v>
      </c>
      <c r="P30" s="440">
        <v>0</v>
      </c>
      <c r="Q30" s="440">
        <v>0</v>
      </c>
      <c r="R30" s="440">
        <v>0</v>
      </c>
    </row>
    <row r="31" spans="1:18" s="442" customFormat="1" ht="16.399999999999999" customHeight="1">
      <c r="A31" s="349" t="s">
        <v>926</v>
      </c>
      <c r="B31" s="350" t="s">
        <v>927</v>
      </c>
      <c r="C31" s="439">
        <v>1446</v>
      </c>
      <c r="D31" s="439">
        <v>179</v>
      </c>
      <c r="E31" s="440">
        <v>0</v>
      </c>
      <c r="F31" s="439">
        <f t="shared" si="0"/>
        <v>1625</v>
      </c>
      <c r="G31" s="439">
        <v>1658</v>
      </c>
      <c r="H31" s="439">
        <v>0</v>
      </c>
      <c r="I31" s="439">
        <v>0</v>
      </c>
      <c r="J31" s="439">
        <f t="shared" si="1"/>
        <v>1658</v>
      </c>
      <c r="K31" s="440">
        <v>0</v>
      </c>
      <c r="L31" s="440">
        <v>0</v>
      </c>
      <c r="M31" s="440">
        <v>0</v>
      </c>
      <c r="N31" s="440">
        <v>0</v>
      </c>
      <c r="O31" s="440">
        <v>0</v>
      </c>
      <c r="P31" s="440">
        <v>0</v>
      </c>
      <c r="Q31" s="440">
        <v>0</v>
      </c>
      <c r="R31" s="440">
        <v>0</v>
      </c>
    </row>
    <row r="32" spans="1:18" s="442" customFormat="1" ht="16.399999999999999" customHeight="1">
      <c r="A32" s="349" t="s">
        <v>928</v>
      </c>
      <c r="B32" s="350" t="s">
        <v>929</v>
      </c>
      <c r="C32" s="439">
        <v>2207</v>
      </c>
      <c r="D32" s="439">
        <v>431</v>
      </c>
      <c r="E32" s="440">
        <v>0</v>
      </c>
      <c r="F32" s="439">
        <f t="shared" si="0"/>
        <v>2638</v>
      </c>
      <c r="G32" s="439">
        <v>2641</v>
      </c>
      <c r="H32" s="439">
        <v>0</v>
      </c>
      <c r="I32" s="439">
        <v>0</v>
      </c>
      <c r="J32" s="439">
        <f t="shared" si="1"/>
        <v>2641</v>
      </c>
      <c r="K32" s="440">
        <v>0</v>
      </c>
      <c r="L32" s="440">
        <v>0</v>
      </c>
      <c r="M32" s="440">
        <v>0</v>
      </c>
      <c r="N32" s="440">
        <v>0</v>
      </c>
      <c r="O32" s="440">
        <v>0</v>
      </c>
      <c r="P32" s="440">
        <v>0</v>
      </c>
      <c r="Q32" s="440">
        <v>0</v>
      </c>
      <c r="R32" s="440">
        <v>0</v>
      </c>
    </row>
    <row r="33" spans="1:41" s="442" customFormat="1" ht="16.399999999999999" customHeight="1">
      <c r="A33" s="349" t="s">
        <v>930</v>
      </c>
      <c r="B33" s="350" t="s">
        <v>931</v>
      </c>
      <c r="C33" s="439">
        <v>1226</v>
      </c>
      <c r="D33" s="439">
        <v>151</v>
      </c>
      <c r="E33" s="440">
        <v>0</v>
      </c>
      <c r="F33" s="439">
        <f t="shared" si="0"/>
        <v>1377</v>
      </c>
      <c r="G33" s="439">
        <v>1621</v>
      </c>
      <c r="H33" s="439">
        <v>0</v>
      </c>
      <c r="I33" s="439">
        <v>0</v>
      </c>
      <c r="J33" s="439">
        <f t="shared" si="1"/>
        <v>1621</v>
      </c>
      <c r="K33" s="440">
        <v>0</v>
      </c>
      <c r="L33" s="440">
        <v>0</v>
      </c>
      <c r="M33" s="440">
        <v>0</v>
      </c>
      <c r="N33" s="440">
        <v>0</v>
      </c>
      <c r="O33" s="440">
        <v>0</v>
      </c>
      <c r="P33" s="440">
        <v>0</v>
      </c>
      <c r="Q33" s="440">
        <v>0</v>
      </c>
      <c r="R33" s="440">
        <v>0</v>
      </c>
    </row>
    <row r="34" spans="1:41" s="442" customFormat="1" ht="16.399999999999999" customHeight="1">
      <c r="A34" s="349" t="s">
        <v>932</v>
      </c>
      <c r="B34" s="350" t="s">
        <v>933</v>
      </c>
      <c r="C34" s="439">
        <v>1339</v>
      </c>
      <c r="D34" s="439">
        <v>43</v>
      </c>
      <c r="E34" s="440">
        <v>0</v>
      </c>
      <c r="F34" s="439">
        <f t="shared" si="0"/>
        <v>1382</v>
      </c>
      <c r="G34" s="439">
        <v>1656</v>
      </c>
      <c r="H34" s="439">
        <v>0</v>
      </c>
      <c r="I34" s="439">
        <v>0</v>
      </c>
      <c r="J34" s="439">
        <f t="shared" si="1"/>
        <v>1656</v>
      </c>
      <c r="K34" s="440">
        <v>0</v>
      </c>
      <c r="L34" s="440">
        <v>0</v>
      </c>
      <c r="M34" s="440">
        <v>0</v>
      </c>
      <c r="N34" s="440">
        <v>0</v>
      </c>
      <c r="O34" s="440">
        <v>0</v>
      </c>
      <c r="P34" s="440">
        <v>0</v>
      </c>
      <c r="Q34" s="440">
        <v>0</v>
      </c>
      <c r="R34" s="440">
        <v>0</v>
      </c>
    </row>
    <row r="35" spans="1:41" s="442" customFormat="1" ht="16.399999999999999" customHeight="1">
      <c r="A35" s="349" t="s">
        <v>934</v>
      </c>
      <c r="B35" s="350" t="s">
        <v>935</v>
      </c>
      <c r="C35" s="439">
        <v>1173</v>
      </c>
      <c r="D35" s="439">
        <v>221</v>
      </c>
      <c r="E35" s="440">
        <v>0</v>
      </c>
      <c r="F35" s="439">
        <f t="shared" si="0"/>
        <v>1394</v>
      </c>
      <c r="G35" s="439">
        <v>1377</v>
      </c>
      <c r="H35" s="439">
        <v>0</v>
      </c>
      <c r="I35" s="439">
        <v>0</v>
      </c>
      <c r="J35" s="439">
        <f t="shared" si="1"/>
        <v>1377</v>
      </c>
      <c r="K35" s="440">
        <v>0</v>
      </c>
      <c r="L35" s="440">
        <v>0</v>
      </c>
      <c r="M35" s="440">
        <v>0</v>
      </c>
      <c r="N35" s="440">
        <v>0</v>
      </c>
      <c r="O35" s="440">
        <v>0</v>
      </c>
      <c r="P35" s="440">
        <v>0</v>
      </c>
      <c r="Q35" s="440">
        <v>0</v>
      </c>
      <c r="R35" s="440">
        <v>0</v>
      </c>
    </row>
    <row r="36" spans="1:41" s="442" customFormat="1" ht="16.399999999999999" customHeight="1">
      <c r="A36" s="349" t="s">
        <v>936</v>
      </c>
      <c r="B36" s="350" t="s">
        <v>937</v>
      </c>
      <c r="C36" s="439">
        <v>1390</v>
      </c>
      <c r="D36" s="439">
        <v>60</v>
      </c>
      <c r="E36" s="440">
        <v>0</v>
      </c>
      <c r="F36" s="439">
        <f t="shared" si="0"/>
        <v>1450</v>
      </c>
      <c r="G36" s="439">
        <v>1619</v>
      </c>
      <c r="H36" s="439">
        <v>0</v>
      </c>
      <c r="I36" s="439">
        <v>0</v>
      </c>
      <c r="J36" s="439">
        <f t="shared" si="1"/>
        <v>1619</v>
      </c>
      <c r="K36" s="440">
        <v>0</v>
      </c>
      <c r="L36" s="440">
        <v>0</v>
      </c>
      <c r="M36" s="440">
        <v>0</v>
      </c>
      <c r="N36" s="440">
        <v>0</v>
      </c>
      <c r="O36" s="440">
        <v>0</v>
      </c>
      <c r="P36" s="440">
        <v>0</v>
      </c>
      <c r="Q36" s="440">
        <v>0</v>
      </c>
      <c r="R36" s="440">
        <v>0</v>
      </c>
    </row>
    <row r="37" spans="1:41" s="442" customFormat="1" ht="16.399999999999999" customHeight="1">
      <c r="A37" s="349" t="s">
        <v>938</v>
      </c>
      <c r="B37" s="350" t="s">
        <v>939</v>
      </c>
      <c r="C37" s="439">
        <v>1327</v>
      </c>
      <c r="D37" s="439">
        <v>184</v>
      </c>
      <c r="E37" s="440">
        <v>0</v>
      </c>
      <c r="F37" s="439">
        <f t="shared" si="0"/>
        <v>1511</v>
      </c>
      <c r="G37" s="439">
        <v>1419</v>
      </c>
      <c r="H37" s="439">
        <v>0</v>
      </c>
      <c r="I37" s="439">
        <v>0</v>
      </c>
      <c r="J37" s="439">
        <f t="shared" si="1"/>
        <v>1419</v>
      </c>
      <c r="K37" s="440">
        <v>0</v>
      </c>
      <c r="L37" s="440">
        <v>0</v>
      </c>
      <c r="M37" s="440">
        <v>0</v>
      </c>
      <c r="N37" s="440">
        <v>0</v>
      </c>
      <c r="O37" s="440">
        <v>0</v>
      </c>
      <c r="P37" s="440">
        <v>0</v>
      </c>
      <c r="Q37" s="440">
        <v>0</v>
      </c>
      <c r="R37" s="440">
        <v>0</v>
      </c>
    </row>
    <row r="38" spans="1:41" s="442" customFormat="1" ht="16.399999999999999" customHeight="1">
      <c r="A38" s="349" t="s">
        <v>940</v>
      </c>
      <c r="B38" s="356" t="s">
        <v>941</v>
      </c>
      <c r="C38" s="439">
        <v>1101</v>
      </c>
      <c r="D38" s="439">
        <v>199</v>
      </c>
      <c r="E38" s="440">
        <v>0</v>
      </c>
      <c r="F38" s="439">
        <f t="shared" si="0"/>
        <v>1300</v>
      </c>
      <c r="G38" s="439">
        <v>1298</v>
      </c>
      <c r="H38" s="439">
        <v>0</v>
      </c>
      <c r="I38" s="439">
        <v>0</v>
      </c>
      <c r="J38" s="439">
        <f t="shared" si="1"/>
        <v>1298</v>
      </c>
      <c r="K38" s="440">
        <v>0</v>
      </c>
      <c r="L38" s="440">
        <v>0</v>
      </c>
      <c r="M38" s="440">
        <v>0</v>
      </c>
      <c r="N38" s="440">
        <v>0</v>
      </c>
      <c r="O38" s="440">
        <v>0</v>
      </c>
      <c r="P38" s="440">
        <v>0</v>
      </c>
      <c r="Q38" s="440">
        <v>0</v>
      </c>
      <c r="R38" s="440">
        <v>0</v>
      </c>
    </row>
    <row r="39" spans="1:41" s="444" customFormat="1" ht="16.399999999999999" customHeight="1">
      <c r="A39" s="349" t="s">
        <v>942</v>
      </c>
      <c r="B39" s="356" t="s">
        <v>943</v>
      </c>
      <c r="C39" s="443">
        <v>781</v>
      </c>
      <c r="D39" s="443">
        <v>11</v>
      </c>
      <c r="E39" s="440">
        <v>0</v>
      </c>
      <c r="F39" s="439">
        <f t="shared" si="0"/>
        <v>792</v>
      </c>
      <c r="G39" s="443">
        <v>801</v>
      </c>
      <c r="H39" s="443">
        <v>0</v>
      </c>
      <c r="I39" s="443">
        <v>0</v>
      </c>
      <c r="J39" s="439">
        <f t="shared" si="1"/>
        <v>801</v>
      </c>
      <c r="K39" s="440">
        <v>0</v>
      </c>
      <c r="L39" s="440">
        <v>0</v>
      </c>
      <c r="M39" s="440">
        <v>0</v>
      </c>
      <c r="N39" s="440">
        <v>0</v>
      </c>
      <c r="O39" s="440">
        <v>0</v>
      </c>
      <c r="P39" s="440">
        <v>0</v>
      </c>
      <c r="Q39" s="440">
        <v>0</v>
      </c>
      <c r="R39" s="440">
        <v>0</v>
      </c>
    </row>
    <row r="40" spans="1:41" s="444" customFormat="1" ht="16.399999999999999" customHeight="1">
      <c r="A40" s="349" t="s">
        <v>944</v>
      </c>
      <c r="B40" s="356" t="s">
        <v>945</v>
      </c>
      <c r="C40" s="443">
        <v>942</v>
      </c>
      <c r="D40" s="443">
        <v>103</v>
      </c>
      <c r="E40" s="440">
        <v>0</v>
      </c>
      <c r="F40" s="439">
        <f t="shared" si="0"/>
        <v>1045</v>
      </c>
      <c r="G40" s="443">
        <v>990</v>
      </c>
      <c r="H40" s="443">
        <v>0</v>
      </c>
      <c r="I40" s="443">
        <v>0</v>
      </c>
      <c r="J40" s="439">
        <f t="shared" si="1"/>
        <v>990</v>
      </c>
      <c r="K40" s="440">
        <v>0</v>
      </c>
      <c r="L40" s="440">
        <v>0</v>
      </c>
      <c r="M40" s="440">
        <v>0</v>
      </c>
      <c r="N40" s="440">
        <v>0</v>
      </c>
      <c r="O40" s="440">
        <v>0</v>
      </c>
      <c r="P40" s="440">
        <v>0</v>
      </c>
      <c r="Q40" s="440">
        <v>0</v>
      </c>
      <c r="R40" s="440">
        <v>0</v>
      </c>
    </row>
    <row r="41" spans="1:41" s="444" customFormat="1" ht="16.399999999999999" customHeight="1">
      <c r="A41" s="349" t="s">
        <v>946</v>
      </c>
      <c r="B41" s="356" t="s">
        <v>947</v>
      </c>
      <c r="C41" s="443">
        <v>571</v>
      </c>
      <c r="D41" s="443">
        <v>84</v>
      </c>
      <c r="E41" s="440">
        <v>0</v>
      </c>
      <c r="F41" s="439">
        <f t="shared" si="0"/>
        <v>655</v>
      </c>
      <c r="G41" s="443">
        <v>726</v>
      </c>
      <c r="H41" s="443">
        <v>0</v>
      </c>
      <c r="I41" s="443">
        <v>0</v>
      </c>
      <c r="J41" s="439">
        <f t="shared" si="1"/>
        <v>726</v>
      </c>
      <c r="K41" s="440">
        <v>0</v>
      </c>
      <c r="L41" s="440">
        <v>0</v>
      </c>
      <c r="M41" s="440">
        <v>0</v>
      </c>
      <c r="N41" s="440">
        <v>0</v>
      </c>
      <c r="O41" s="440">
        <v>0</v>
      </c>
      <c r="P41" s="440">
        <v>0</v>
      </c>
      <c r="Q41" s="440">
        <v>0</v>
      </c>
      <c r="R41" s="440">
        <v>0</v>
      </c>
    </row>
    <row r="42" spans="1:41" s="444" customFormat="1" ht="25">
      <c r="A42" s="349" t="s">
        <v>948</v>
      </c>
      <c r="B42" s="356" t="s">
        <v>949</v>
      </c>
      <c r="C42" s="443">
        <v>400</v>
      </c>
      <c r="D42" s="443">
        <v>168</v>
      </c>
      <c r="E42" s="440">
        <v>0</v>
      </c>
      <c r="F42" s="439">
        <f t="shared" si="0"/>
        <v>568</v>
      </c>
      <c r="G42" s="443">
        <v>531</v>
      </c>
      <c r="H42" s="443">
        <v>0</v>
      </c>
      <c r="I42" s="443">
        <v>0</v>
      </c>
      <c r="J42" s="439">
        <f t="shared" si="1"/>
        <v>531</v>
      </c>
      <c r="K42" s="440">
        <v>0</v>
      </c>
      <c r="L42" s="440">
        <v>0</v>
      </c>
      <c r="M42" s="440">
        <v>0</v>
      </c>
      <c r="N42" s="440">
        <v>0</v>
      </c>
      <c r="O42" s="440">
        <v>0</v>
      </c>
      <c r="P42" s="440">
        <v>0</v>
      </c>
      <c r="Q42" s="440">
        <v>0</v>
      </c>
      <c r="R42" s="440">
        <v>0</v>
      </c>
    </row>
    <row r="43" spans="1:41" s="446" customFormat="1" ht="25">
      <c r="A43" s="349" t="s">
        <v>950</v>
      </c>
      <c r="B43" s="356" t="s">
        <v>951</v>
      </c>
      <c r="C43" s="443">
        <v>738</v>
      </c>
      <c r="D43" s="443">
        <v>40</v>
      </c>
      <c r="E43" s="440">
        <v>0</v>
      </c>
      <c r="F43" s="439">
        <f t="shared" si="0"/>
        <v>778</v>
      </c>
      <c r="G43" s="443">
        <v>810</v>
      </c>
      <c r="H43" s="443">
        <v>0</v>
      </c>
      <c r="I43" s="443">
        <v>0</v>
      </c>
      <c r="J43" s="439">
        <f t="shared" si="1"/>
        <v>810</v>
      </c>
      <c r="K43" s="440">
        <v>0</v>
      </c>
      <c r="L43" s="440">
        <v>0</v>
      </c>
      <c r="M43" s="440">
        <v>0</v>
      </c>
      <c r="N43" s="440">
        <v>0</v>
      </c>
      <c r="O43" s="440">
        <v>0</v>
      </c>
      <c r="P43" s="440">
        <v>0</v>
      </c>
      <c r="Q43" s="440">
        <v>0</v>
      </c>
      <c r="R43" s="440">
        <v>0</v>
      </c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  <c r="AO43" s="445"/>
    </row>
    <row r="44" spans="1:41" ht="15.5">
      <c r="A44" s="268" t="s">
        <v>18</v>
      </c>
      <c r="B44" s="76"/>
      <c r="C44" s="76">
        <f>SUM(C11:C43)</f>
        <v>45794</v>
      </c>
      <c r="D44" s="76">
        <f t="shared" ref="D44:F44" si="2">SUM(D11:D43)</f>
        <v>7430</v>
      </c>
      <c r="E44" s="76">
        <f t="shared" si="2"/>
        <v>0</v>
      </c>
      <c r="F44" s="76">
        <f t="shared" si="2"/>
        <v>53224</v>
      </c>
      <c r="G44" s="76">
        <f t="shared" ref="G44:I44" si="3">SUM(G11:G43)</f>
        <v>56795</v>
      </c>
      <c r="H44" s="76">
        <f t="shared" si="3"/>
        <v>0</v>
      </c>
      <c r="I44" s="76">
        <f t="shared" si="3"/>
        <v>0</v>
      </c>
      <c r="J44" s="76">
        <f>SUM(J11:J43)</f>
        <v>56795</v>
      </c>
      <c r="K44" s="440">
        <v>0</v>
      </c>
      <c r="L44" s="440">
        <v>0</v>
      </c>
      <c r="M44" s="440">
        <v>0</v>
      </c>
      <c r="N44" s="440">
        <v>0</v>
      </c>
      <c r="O44" s="440">
        <v>0</v>
      </c>
      <c r="P44" s="440">
        <v>0</v>
      </c>
      <c r="Q44" s="440">
        <v>0</v>
      </c>
      <c r="R44" s="440">
        <v>0</v>
      </c>
    </row>
    <row r="46" spans="1:41">
      <c r="C46" s="658"/>
    </row>
    <row r="47" spans="1:41" s="355" customFormat="1" ht="13">
      <c r="A47" s="480"/>
      <c r="B47" s="480"/>
      <c r="C47" s="387"/>
      <c r="D47" s="387"/>
      <c r="E47" s="387"/>
      <c r="F47" s="387"/>
      <c r="G47" s="506"/>
      <c r="H47" s="488"/>
      <c r="I47" s="506"/>
      <c r="J47" s="506"/>
      <c r="K47" s="506"/>
      <c r="L47" s="506"/>
      <c r="M47" s="506"/>
      <c r="N47" s="506"/>
      <c r="O47" s="506"/>
      <c r="P47" s="982" t="s">
        <v>13</v>
      </c>
      <c r="Q47" s="982"/>
      <c r="R47" s="982"/>
    </row>
    <row r="48" spans="1:41" s="355" customFormat="1" ht="12.75" customHeight="1">
      <c r="A48" s="480" t="s">
        <v>12</v>
      </c>
      <c r="B48" s="387"/>
      <c r="C48" s="428"/>
      <c r="D48" s="948" t="s">
        <v>13</v>
      </c>
      <c r="E48" s="948"/>
      <c r="F48" s="353"/>
      <c r="G48" s="506"/>
      <c r="H48" s="481"/>
      <c r="I48" s="506"/>
      <c r="J48" s="506"/>
      <c r="K48" s="506"/>
      <c r="L48" s="506"/>
      <c r="M48" s="506"/>
      <c r="N48" s="506"/>
      <c r="O48" s="506"/>
      <c r="P48" s="481" t="s">
        <v>14</v>
      </c>
      <c r="Q48" s="506"/>
      <c r="R48" s="506"/>
    </row>
    <row r="49" spans="1:18" s="355" customFormat="1" ht="12.75" customHeight="1">
      <c r="A49" s="480"/>
      <c r="B49" s="480"/>
      <c r="C49" s="943" t="s">
        <v>898</v>
      </c>
      <c r="D49" s="943"/>
      <c r="E49" s="943"/>
      <c r="F49" s="943"/>
      <c r="G49" s="506"/>
      <c r="H49" s="481"/>
      <c r="I49" s="506"/>
      <c r="J49" s="506"/>
      <c r="K49" s="506"/>
      <c r="L49" s="506"/>
      <c r="M49" s="506"/>
      <c r="N49" s="506"/>
      <c r="O49" s="506"/>
      <c r="P49" s="481" t="s">
        <v>953</v>
      </c>
      <c r="Q49" s="506"/>
      <c r="R49" s="506"/>
    </row>
    <row r="50" spans="1:18" s="355" customFormat="1" ht="13">
      <c r="A50" s="387"/>
      <c r="B50" s="387"/>
      <c r="C50" s="387"/>
      <c r="D50" s="387"/>
      <c r="E50" s="387"/>
      <c r="F50" s="387"/>
      <c r="G50" s="506"/>
      <c r="H50" s="483"/>
      <c r="I50" s="506"/>
      <c r="J50" s="506"/>
      <c r="K50" s="506"/>
      <c r="L50" s="506"/>
      <c r="M50" s="506"/>
      <c r="N50" s="506"/>
      <c r="O50" s="506"/>
      <c r="P50" s="482" t="s">
        <v>84</v>
      </c>
      <c r="Q50" s="506"/>
      <c r="R50" s="506"/>
    </row>
  </sheetData>
  <mergeCells count="13">
    <mergeCell ref="P47:R47"/>
    <mergeCell ref="D48:E48"/>
    <mergeCell ref="C49:F49"/>
    <mergeCell ref="B4:T4"/>
    <mergeCell ref="A6:B6"/>
    <mergeCell ref="A8:A9"/>
    <mergeCell ref="B8:B9"/>
    <mergeCell ref="G1:M1"/>
    <mergeCell ref="E2:O2"/>
    <mergeCell ref="O8:R8"/>
    <mergeCell ref="C8:F8"/>
    <mergeCell ref="K8:N8"/>
    <mergeCell ref="G8:J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AS52"/>
  <sheetViews>
    <sheetView topLeftCell="A31" zoomScale="70" zoomScaleNormal="70" zoomScaleSheetLayoutView="90" workbookViewId="0">
      <selection activeCell="Y43" sqref="Y43"/>
    </sheetView>
  </sheetViews>
  <sheetFormatPr defaultColWidth="9.1796875" defaultRowHeight="14.5"/>
  <cols>
    <col min="1" max="1" width="7.453125" style="70" customWidth="1"/>
    <col min="2" max="2" width="14.1796875" style="70" customWidth="1"/>
    <col min="3" max="3" width="15.453125" style="70" customWidth="1"/>
    <col min="4" max="4" width="14.81640625" style="70" customWidth="1"/>
    <col min="5" max="5" width="11.81640625" style="70" customWidth="1"/>
    <col min="6" max="6" width="9.81640625" style="70" customWidth="1"/>
    <col min="7" max="7" width="12.54296875" style="70" customWidth="1"/>
    <col min="8" max="9" width="11" style="70" customWidth="1"/>
    <col min="10" max="10" width="14.1796875" style="70" customWidth="1"/>
    <col min="11" max="11" width="12.453125" style="70" customWidth="1"/>
    <col min="12" max="12" width="13.1796875" style="70" customWidth="1"/>
    <col min="13" max="14" width="9.54296875" style="70" customWidth="1"/>
    <col min="15" max="15" width="12.54296875" style="70" customWidth="1"/>
    <col min="16" max="16" width="13.453125" style="70" customWidth="1"/>
    <col min="17" max="17" width="11.453125" style="70" customWidth="1"/>
    <col min="18" max="18" width="9.453125" style="70" customWidth="1"/>
    <col min="19" max="19" width="9.1796875" style="70"/>
    <col min="20" max="20" width="12.453125" style="70" customWidth="1"/>
    <col min="21" max="16384" width="9.1796875" style="70"/>
  </cols>
  <sheetData>
    <row r="1" spans="1:20" s="15" customFormat="1" ht="15.5">
      <c r="C1" s="40"/>
      <c r="D1" s="40"/>
      <c r="E1" s="40"/>
      <c r="F1" s="40"/>
      <c r="G1" s="40"/>
      <c r="H1" s="40"/>
      <c r="I1" s="101" t="s">
        <v>0</v>
      </c>
      <c r="J1" s="40"/>
      <c r="Q1" s="1012" t="s">
        <v>535</v>
      </c>
      <c r="R1" s="1012"/>
    </row>
    <row r="2" spans="1:20" s="15" customFormat="1" ht="20">
      <c r="G2" s="860" t="s">
        <v>743</v>
      </c>
      <c r="H2" s="860"/>
      <c r="I2" s="860"/>
      <c r="J2" s="860"/>
      <c r="K2" s="860"/>
      <c r="L2" s="860"/>
      <c r="M2" s="860"/>
      <c r="N2" s="39"/>
      <c r="O2" s="39"/>
      <c r="P2" s="39"/>
      <c r="Q2" s="39"/>
    </row>
    <row r="3" spans="1:20" s="15" customFormat="1" ht="20">
      <c r="G3" s="119"/>
      <c r="H3" s="119"/>
      <c r="I3" s="119"/>
      <c r="J3" s="119"/>
      <c r="K3" s="119"/>
      <c r="L3" s="119"/>
      <c r="M3" s="119"/>
      <c r="N3" s="39"/>
      <c r="O3" s="39"/>
      <c r="P3" s="39"/>
      <c r="Q3" s="39"/>
    </row>
    <row r="4" spans="1:20" ht="18">
      <c r="B4" s="1179" t="s">
        <v>757</v>
      </c>
      <c r="C4" s="1179"/>
      <c r="D4" s="1179"/>
      <c r="E4" s="1179"/>
      <c r="F4" s="1179"/>
      <c r="G4" s="1179"/>
      <c r="H4" s="1179"/>
      <c r="I4" s="1179"/>
      <c r="J4" s="1179"/>
      <c r="K4" s="1179"/>
      <c r="L4" s="1179"/>
      <c r="M4" s="1179"/>
      <c r="N4" s="1179"/>
      <c r="O4" s="1179"/>
      <c r="P4" s="1179"/>
      <c r="Q4" s="1179"/>
      <c r="R4" s="1179"/>
      <c r="S4" s="1179"/>
      <c r="T4" s="1179"/>
    </row>
    <row r="5" spans="1:20" ht="15.5">
      <c r="C5" s="71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>
      <c r="A6" s="80" t="s">
        <v>899</v>
      </c>
    </row>
    <row r="7" spans="1:20">
      <c r="B7" s="73"/>
      <c r="Q7" s="107" t="s">
        <v>137</v>
      </c>
    </row>
    <row r="8" spans="1:20" s="74" customFormat="1" ht="32.5" customHeight="1">
      <c r="A8" s="856" t="s">
        <v>2</v>
      </c>
      <c r="B8" s="1176" t="s">
        <v>3</v>
      </c>
      <c r="C8" s="1173" t="s">
        <v>448</v>
      </c>
      <c r="D8" s="1173"/>
      <c r="E8" s="1173"/>
      <c r="F8" s="1173"/>
      <c r="G8" s="1173" t="s">
        <v>449</v>
      </c>
      <c r="H8" s="1173"/>
      <c r="I8" s="1173"/>
      <c r="J8" s="1173"/>
      <c r="K8" s="1173" t="s">
        <v>450</v>
      </c>
      <c r="L8" s="1173"/>
      <c r="M8" s="1173"/>
      <c r="N8" s="1173"/>
      <c r="O8" s="1173" t="s">
        <v>451</v>
      </c>
      <c r="P8" s="1173"/>
      <c r="Q8" s="1173"/>
      <c r="R8" s="1176"/>
      <c r="S8" s="1178" t="s">
        <v>160</v>
      </c>
    </row>
    <row r="9" spans="1:20" s="75" customFormat="1" ht="75" customHeight="1">
      <c r="A9" s="856"/>
      <c r="B9" s="1177"/>
      <c r="C9" s="79" t="s">
        <v>157</v>
      </c>
      <c r="D9" s="123" t="s">
        <v>159</v>
      </c>
      <c r="E9" s="79" t="s">
        <v>136</v>
      </c>
      <c r="F9" s="123" t="s">
        <v>158</v>
      </c>
      <c r="G9" s="79" t="s">
        <v>237</v>
      </c>
      <c r="H9" s="123" t="s">
        <v>159</v>
      </c>
      <c r="I9" s="79" t="s">
        <v>136</v>
      </c>
      <c r="J9" s="123" t="s">
        <v>158</v>
      </c>
      <c r="K9" s="79" t="s">
        <v>237</v>
      </c>
      <c r="L9" s="123" t="s">
        <v>159</v>
      </c>
      <c r="M9" s="79" t="s">
        <v>136</v>
      </c>
      <c r="N9" s="123" t="s">
        <v>158</v>
      </c>
      <c r="O9" s="79" t="s">
        <v>237</v>
      </c>
      <c r="P9" s="123" t="s">
        <v>159</v>
      </c>
      <c r="Q9" s="79" t="s">
        <v>136</v>
      </c>
      <c r="R9" s="124" t="s">
        <v>158</v>
      </c>
      <c r="S9" s="1178"/>
    </row>
    <row r="10" spans="1:20" s="75" customFormat="1" ht="16.399999999999999" customHeight="1">
      <c r="A10" s="5">
        <v>1</v>
      </c>
      <c r="B10" s="78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115">
        <v>18</v>
      </c>
      <c r="S10" s="122">
        <v>19</v>
      </c>
    </row>
    <row r="11" spans="1:20" s="75" customFormat="1" ht="16.399999999999999" customHeight="1">
      <c r="A11" s="349" t="s">
        <v>257</v>
      </c>
      <c r="B11" s="350" t="s">
        <v>901</v>
      </c>
      <c r="C11" s="447">
        <v>0</v>
      </c>
      <c r="D11" s="447">
        <v>0</v>
      </c>
      <c r="E11" s="447">
        <v>0</v>
      </c>
      <c r="F11" s="447">
        <v>0</v>
      </c>
      <c r="G11" s="447">
        <v>0</v>
      </c>
      <c r="H11" s="447">
        <v>0</v>
      </c>
      <c r="I11" s="447">
        <v>0</v>
      </c>
      <c r="J11" s="447">
        <v>0</v>
      </c>
      <c r="K11" s="447">
        <v>0</v>
      </c>
      <c r="L11" s="447">
        <v>0</v>
      </c>
      <c r="M11" s="447">
        <v>0</v>
      </c>
      <c r="N11" s="447">
        <v>0</v>
      </c>
      <c r="O11" s="447">
        <v>0</v>
      </c>
      <c r="P11" s="447">
        <v>0</v>
      </c>
      <c r="Q11" s="447">
        <v>0</v>
      </c>
      <c r="R11" s="447">
        <v>0</v>
      </c>
      <c r="S11" s="447">
        <v>0</v>
      </c>
    </row>
    <row r="12" spans="1:20" s="75" customFormat="1" ht="16.399999999999999" customHeight="1">
      <c r="A12" s="349" t="s">
        <v>258</v>
      </c>
      <c r="B12" s="350" t="s">
        <v>902</v>
      </c>
      <c r="C12" s="447">
        <v>0</v>
      </c>
      <c r="D12" s="447">
        <v>0</v>
      </c>
      <c r="E12" s="447">
        <v>0</v>
      </c>
      <c r="F12" s="447">
        <v>0</v>
      </c>
      <c r="G12" s="447">
        <v>0</v>
      </c>
      <c r="H12" s="447">
        <v>0</v>
      </c>
      <c r="I12" s="447">
        <v>0</v>
      </c>
      <c r="J12" s="447">
        <v>0</v>
      </c>
      <c r="K12" s="447">
        <v>0</v>
      </c>
      <c r="L12" s="447">
        <v>0</v>
      </c>
      <c r="M12" s="447">
        <v>0</v>
      </c>
      <c r="N12" s="447">
        <v>0</v>
      </c>
      <c r="O12" s="447">
        <v>0</v>
      </c>
      <c r="P12" s="447">
        <v>0</v>
      </c>
      <c r="Q12" s="447">
        <v>0</v>
      </c>
      <c r="R12" s="447">
        <v>0</v>
      </c>
      <c r="S12" s="447">
        <v>0</v>
      </c>
    </row>
    <row r="13" spans="1:20" s="75" customFormat="1" ht="16.399999999999999" customHeight="1">
      <c r="A13" s="349" t="s">
        <v>259</v>
      </c>
      <c r="B13" s="350" t="s">
        <v>903</v>
      </c>
      <c r="C13" s="447">
        <v>0</v>
      </c>
      <c r="D13" s="447">
        <v>0</v>
      </c>
      <c r="E13" s="447">
        <v>0</v>
      </c>
      <c r="F13" s="447">
        <v>0</v>
      </c>
      <c r="G13" s="447">
        <v>0</v>
      </c>
      <c r="H13" s="447">
        <v>0</v>
      </c>
      <c r="I13" s="447">
        <v>0</v>
      </c>
      <c r="J13" s="447">
        <v>0</v>
      </c>
      <c r="K13" s="447">
        <v>0</v>
      </c>
      <c r="L13" s="447">
        <v>0</v>
      </c>
      <c r="M13" s="447">
        <v>0</v>
      </c>
      <c r="N13" s="447">
        <v>0</v>
      </c>
      <c r="O13" s="447">
        <v>0</v>
      </c>
      <c r="P13" s="447">
        <v>0</v>
      </c>
      <c r="Q13" s="447">
        <v>0</v>
      </c>
      <c r="R13" s="447">
        <v>0</v>
      </c>
      <c r="S13" s="447">
        <v>0</v>
      </c>
    </row>
    <row r="14" spans="1:20" s="75" customFormat="1" ht="16.399999999999999" customHeight="1">
      <c r="A14" s="349" t="s">
        <v>260</v>
      </c>
      <c r="B14" s="350" t="s">
        <v>904</v>
      </c>
      <c r="C14" s="447">
        <v>0</v>
      </c>
      <c r="D14" s="447">
        <v>0</v>
      </c>
      <c r="E14" s="447">
        <v>0</v>
      </c>
      <c r="F14" s="447">
        <v>0</v>
      </c>
      <c r="G14" s="447">
        <v>0</v>
      </c>
      <c r="H14" s="447">
        <v>0</v>
      </c>
      <c r="I14" s="447">
        <v>0</v>
      </c>
      <c r="J14" s="447">
        <v>0</v>
      </c>
      <c r="K14" s="447">
        <v>0</v>
      </c>
      <c r="L14" s="447">
        <v>0</v>
      </c>
      <c r="M14" s="447">
        <v>0</v>
      </c>
      <c r="N14" s="447">
        <v>0</v>
      </c>
      <c r="O14" s="447">
        <v>0</v>
      </c>
      <c r="P14" s="447">
        <v>0</v>
      </c>
      <c r="Q14" s="447">
        <v>0</v>
      </c>
      <c r="R14" s="447">
        <v>0</v>
      </c>
      <c r="S14" s="447">
        <v>0</v>
      </c>
    </row>
    <row r="15" spans="1:20" s="75" customFormat="1" ht="16.399999999999999" customHeight="1">
      <c r="A15" s="349" t="s">
        <v>261</v>
      </c>
      <c r="B15" s="350" t="s">
        <v>905</v>
      </c>
      <c r="C15" s="447">
        <v>0</v>
      </c>
      <c r="D15" s="447">
        <v>0</v>
      </c>
      <c r="E15" s="447">
        <v>0</v>
      </c>
      <c r="F15" s="447">
        <v>0</v>
      </c>
      <c r="G15" s="447">
        <v>0</v>
      </c>
      <c r="H15" s="447">
        <v>0</v>
      </c>
      <c r="I15" s="447">
        <v>0</v>
      </c>
      <c r="J15" s="447">
        <v>0</v>
      </c>
      <c r="K15" s="447">
        <v>0</v>
      </c>
      <c r="L15" s="447">
        <v>0</v>
      </c>
      <c r="M15" s="447">
        <v>0</v>
      </c>
      <c r="N15" s="447">
        <v>0</v>
      </c>
      <c r="O15" s="447">
        <v>0</v>
      </c>
      <c r="P15" s="447">
        <v>0</v>
      </c>
      <c r="Q15" s="447">
        <v>0</v>
      </c>
      <c r="R15" s="447">
        <v>0</v>
      </c>
      <c r="S15" s="447">
        <v>0</v>
      </c>
    </row>
    <row r="16" spans="1:20" s="75" customFormat="1" ht="16.399999999999999" customHeight="1">
      <c r="A16" s="349" t="s">
        <v>262</v>
      </c>
      <c r="B16" s="350" t="s">
        <v>906</v>
      </c>
      <c r="C16" s="447">
        <v>0</v>
      </c>
      <c r="D16" s="447">
        <v>0</v>
      </c>
      <c r="E16" s="447">
        <v>0</v>
      </c>
      <c r="F16" s="447">
        <v>0</v>
      </c>
      <c r="G16" s="447">
        <v>0</v>
      </c>
      <c r="H16" s="447">
        <v>0</v>
      </c>
      <c r="I16" s="447">
        <v>0</v>
      </c>
      <c r="J16" s="447">
        <v>0</v>
      </c>
      <c r="K16" s="447">
        <v>0</v>
      </c>
      <c r="L16" s="447">
        <v>0</v>
      </c>
      <c r="M16" s="447">
        <v>0</v>
      </c>
      <c r="N16" s="447">
        <v>0</v>
      </c>
      <c r="O16" s="447">
        <v>0</v>
      </c>
      <c r="P16" s="447">
        <v>0</v>
      </c>
      <c r="Q16" s="447">
        <v>0</v>
      </c>
      <c r="R16" s="447">
        <v>0</v>
      </c>
      <c r="S16" s="447">
        <v>0</v>
      </c>
    </row>
    <row r="17" spans="1:19" s="75" customFormat="1" ht="16.399999999999999" customHeight="1">
      <c r="A17" s="349" t="s">
        <v>263</v>
      </c>
      <c r="B17" s="350" t="s">
        <v>907</v>
      </c>
      <c r="C17" s="447">
        <v>0</v>
      </c>
      <c r="D17" s="447">
        <v>0</v>
      </c>
      <c r="E17" s="447">
        <v>0</v>
      </c>
      <c r="F17" s="447">
        <v>0</v>
      </c>
      <c r="G17" s="447">
        <v>0</v>
      </c>
      <c r="H17" s="447">
        <v>0</v>
      </c>
      <c r="I17" s="447">
        <v>0</v>
      </c>
      <c r="J17" s="447">
        <v>0</v>
      </c>
      <c r="K17" s="447">
        <v>0</v>
      </c>
      <c r="L17" s="447">
        <v>0</v>
      </c>
      <c r="M17" s="447">
        <v>0</v>
      </c>
      <c r="N17" s="447">
        <v>0</v>
      </c>
      <c r="O17" s="447">
        <v>0</v>
      </c>
      <c r="P17" s="447">
        <v>0</v>
      </c>
      <c r="Q17" s="447">
        <v>0</v>
      </c>
      <c r="R17" s="447">
        <v>0</v>
      </c>
      <c r="S17" s="447">
        <v>0</v>
      </c>
    </row>
    <row r="18" spans="1:19" s="75" customFormat="1" ht="16.399999999999999" customHeight="1">
      <c r="A18" s="349" t="s">
        <v>264</v>
      </c>
      <c r="B18" s="350" t="s">
        <v>908</v>
      </c>
      <c r="C18" s="447">
        <v>0</v>
      </c>
      <c r="D18" s="447">
        <v>0</v>
      </c>
      <c r="E18" s="447">
        <v>0</v>
      </c>
      <c r="F18" s="447">
        <v>0</v>
      </c>
      <c r="G18" s="447">
        <v>0</v>
      </c>
      <c r="H18" s="447">
        <v>0</v>
      </c>
      <c r="I18" s="447">
        <v>0</v>
      </c>
      <c r="J18" s="447">
        <v>0</v>
      </c>
      <c r="K18" s="447">
        <v>0</v>
      </c>
      <c r="L18" s="447">
        <v>0</v>
      </c>
      <c r="M18" s="447">
        <v>0</v>
      </c>
      <c r="N18" s="447">
        <v>0</v>
      </c>
      <c r="O18" s="447">
        <v>0</v>
      </c>
      <c r="P18" s="447">
        <v>0</v>
      </c>
      <c r="Q18" s="447">
        <v>0</v>
      </c>
      <c r="R18" s="447">
        <v>0</v>
      </c>
      <c r="S18" s="447">
        <v>0</v>
      </c>
    </row>
    <row r="19" spans="1:19" s="75" customFormat="1" ht="16.399999999999999" customHeight="1">
      <c r="A19" s="349" t="s">
        <v>283</v>
      </c>
      <c r="B19" s="350" t="s">
        <v>909</v>
      </c>
      <c r="C19" s="447">
        <v>0</v>
      </c>
      <c r="D19" s="447">
        <v>0</v>
      </c>
      <c r="E19" s="447">
        <v>0</v>
      </c>
      <c r="F19" s="447">
        <v>0</v>
      </c>
      <c r="G19" s="447">
        <v>0</v>
      </c>
      <c r="H19" s="447">
        <v>0</v>
      </c>
      <c r="I19" s="447">
        <v>0</v>
      </c>
      <c r="J19" s="447">
        <v>0</v>
      </c>
      <c r="K19" s="447">
        <v>0</v>
      </c>
      <c r="L19" s="447">
        <v>0</v>
      </c>
      <c r="M19" s="447">
        <v>0</v>
      </c>
      <c r="N19" s="447">
        <v>0</v>
      </c>
      <c r="O19" s="447">
        <v>0</v>
      </c>
      <c r="P19" s="447">
        <v>0</v>
      </c>
      <c r="Q19" s="447">
        <v>0</v>
      </c>
      <c r="R19" s="447">
        <v>0</v>
      </c>
      <c r="S19" s="447">
        <v>0</v>
      </c>
    </row>
    <row r="20" spans="1:19" s="75" customFormat="1" ht="16.399999999999999" customHeight="1">
      <c r="A20" s="349" t="s">
        <v>284</v>
      </c>
      <c r="B20" s="350" t="s">
        <v>910</v>
      </c>
      <c r="C20" s="447">
        <v>0</v>
      </c>
      <c r="D20" s="447">
        <v>0</v>
      </c>
      <c r="E20" s="447">
        <v>0</v>
      </c>
      <c r="F20" s="447">
        <v>0</v>
      </c>
      <c r="G20" s="447">
        <v>0</v>
      </c>
      <c r="H20" s="447">
        <v>0</v>
      </c>
      <c r="I20" s="447">
        <v>0</v>
      </c>
      <c r="J20" s="447">
        <v>0</v>
      </c>
      <c r="K20" s="447">
        <v>0</v>
      </c>
      <c r="L20" s="447">
        <v>0</v>
      </c>
      <c r="M20" s="447">
        <v>0</v>
      </c>
      <c r="N20" s="447">
        <v>0</v>
      </c>
      <c r="O20" s="447">
        <v>0</v>
      </c>
      <c r="P20" s="447">
        <v>0</v>
      </c>
      <c r="Q20" s="447">
        <v>0</v>
      </c>
      <c r="R20" s="447">
        <v>0</v>
      </c>
      <c r="S20" s="447">
        <v>0</v>
      </c>
    </row>
    <row r="21" spans="1:19" s="75" customFormat="1" ht="16.399999999999999" customHeight="1">
      <c r="A21" s="349" t="s">
        <v>285</v>
      </c>
      <c r="B21" s="350" t="s">
        <v>911</v>
      </c>
      <c r="C21" s="447">
        <v>0</v>
      </c>
      <c r="D21" s="447">
        <v>0</v>
      </c>
      <c r="E21" s="447">
        <v>0</v>
      </c>
      <c r="F21" s="447">
        <v>0</v>
      </c>
      <c r="G21" s="447">
        <v>0</v>
      </c>
      <c r="H21" s="447">
        <v>0</v>
      </c>
      <c r="I21" s="447">
        <v>0</v>
      </c>
      <c r="J21" s="447">
        <v>0</v>
      </c>
      <c r="K21" s="447">
        <v>0</v>
      </c>
      <c r="L21" s="447">
        <v>0</v>
      </c>
      <c r="M21" s="447">
        <v>0</v>
      </c>
      <c r="N21" s="447">
        <v>0</v>
      </c>
      <c r="O21" s="447">
        <v>0</v>
      </c>
      <c r="P21" s="447">
        <v>0</v>
      </c>
      <c r="Q21" s="447">
        <v>0</v>
      </c>
      <c r="R21" s="447">
        <v>0</v>
      </c>
      <c r="S21" s="447">
        <v>0</v>
      </c>
    </row>
    <row r="22" spans="1:19" s="75" customFormat="1" ht="16.399999999999999" customHeight="1">
      <c r="A22" s="349" t="s">
        <v>313</v>
      </c>
      <c r="B22" s="350" t="s">
        <v>912</v>
      </c>
      <c r="C22" s="447">
        <v>0</v>
      </c>
      <c r="D22" s="447">
        <v>0</v>
      </c>
      <c r="E22" s="447">
        <v>0</v>
      </c>
      <c r="F22" s="447">
        <v>0</v>
      </c>
      <c r="G22" s="447">
        <v>0</v>
      </c>
      <c r="H22" s="447">
        <v>0</v>
      </c>
      <c r="I22" s="447">
        <v>0</v>
      </c>
      <c r="J22" s="447">
        <v>0</v>
      </c>
      <c r="K22" s="447">
        <v>0</v>
      </c>
      <c r="L22" s="447">
        <v>0</v>
      </c>
      <c r="M22" s="447">
        <v>0</v>
      </c>
      <c r="N22" s="447">
        <v>0</v>
      </c>
      <c r="O22" s="447">
        <v>0</v>
      </c>
      <c r="P22" s="447">
        <v>0</v>
      </c>
      <c r="Q22" s="447">
        <v>0</v>
      </c>
      <c r="R22" s="447">
        <v>0</v>
      </c>
      <c r="S22" s="447">
        <v>0</v>
      </c>
    </row>
    <row r="23" spans="1:19" s="75" customFormat="1" ht="16.399999999999999" customHeight="1">
      <c r="A23" s="349" t="s">
        <v>314</v>
      </c>
      <c r="B23" s="350" t="s">
        <v>913</v>
      </c>
      <c r="C23" s="447">
        <v>0</v>
      </c>
      <c r="D23" s="447">
        <v>0</v>
      </c>
      <c r="E23" s="447">
        <v>0</v>
      </c>
      <c r="F23" s="447">
        <v>0</v>
      </c>
      <c r="G23" s="447">
        <v>0</v>
      </c>
      <c r="H23" s="447">
        <v>0</v>
      </c>
      <c r="I23" s="447">
        <v>0</v>
      </c>
      <c r="J23" s="447">
        <v>0</v>
      </c>
      <c r="K23" s="447">
        <v>0</v>
      </c>
      <c r="L23" s="447">
        <v>0</v>
      </c>
      <c r="M23" s="447">
        <v>0</v>
      </c>
      <c r="N23" s="447">
        <v>0</v>
      </c>
      <c r="O23" s="447">
        <v>0</v>
      </c>
      <c r="P23" s="447">
        <v>0</v>
      </c>
      <c r="Q23" s="447">
        <v>0</v>
      </c>
      <c r="R23" s="447">
        <v>0</v>
      </c>
      <c r="S23" s="447">
        <v>0</v>
      </c>
    </row>
    <row r="24" spans="1:19" s="75" customFormat="1" ht="16.399999999999999" customHeight="1">
      <c r="A24" s="349" t="s">
        <v>315</v>
      </c>
      <c r="B24" s="350" t="s">
        <v>914</v>
      </c>
      <c r="C24" s="447">
        <v>0</v>
      </c>
      <c r="D24" s="447">
        <v>0</v>
      </c>
      <c r="E24" s="447">
        <v>0</v>
      </c>
      <c r="F24" s="447">
        <v>0</v>
      </c>
      <c r="G24" s="447">
        <v>0</v>
      </c>
      <c r="H24" s="447">
        <v>0</v>
      </c>
      <c r="I24" s="447">
        <v>0</v>
      </c>
      <c r="J24" s="447">
        <v>0</v>
      </c>
      <c r="K24" s="447">
        <v>0</v>
      </c>
      <c r="L24" s="447">
        <v>0</v>
      </c>
      <c r="M24" s="447">
        <v>0</v>
      </c>
      <c r="N24" s="447">
        <v>0</v>
      </c>
      <c r="O24" s="447">
        <v>0</v>
      </c>
      <c r="P24" s="447">
        <v>0</v>
      </c>
      <c r="Q24" s="447">
        <v>0</v>
      </c>
      <c r="R24" s="447">
        <v>0</v>
      </c>
      <c r="S24" s="447">
        <v>0</v>
      </c>
    </row>
    <row r="25" spans="1:19" s="75" customFormat="1" ht="16.399999999999999" customHeight="1">
      <c r="A25" s="349" t="s">
        <v>316</v>
      </c>
      <c r="B25" s="350" t="s">
        <v>915</v>
      </c>
      <c r="C25" s="447">
        <v>0</v>
      </c>
      <c r="D25" s="447">
        <v>0</v>
      </c>
      <c r="E25" s="447">
        <v>0</v>
      </c>
      <c r="F25" s="447">
        <v>0</v>
      </c>
      <c r="G25" s="447">
        <v>0</v>
      </c>
      <c r="H25" s="447">
        <v>0</v>
      </c>
      <c r="I25" s="447">
        <v>0</v>
      </c>
      <c r="J25" s="447">
        <v>0</v>
      </c>
      <c r="K25" s="447">
        <v>0</v>
      </c>
      <c r="L25" s="447">
        <v>0</v>
      </c>
      <c r="M25" s="447">
        <v>0</v>
      </c>
      <c r="N25" s="447">
        <v>0</v>
      </c>
      <c r="O25" s="447">
        <v>0</v>
      </c>
      <c r="P25" s="447">
        <v>0</v>
      </c>
      <c r="Q25" s="447">
        <v>0</v>
      </c>
      <c r="R25" s="447">
        <v>0</v>
      </c>
      <c r="S25" s="447">
        <v>0</v>
      </c>
    </row>
    <row r="26" spans="1:19" s="75" customFormat="1" ht="16.399999999999999" customHeight="1">
      <c r="A26" s="349" t="s">
        <v>916</v>
      </c>
      <c r="B26" s="350" t="s">
        <v>917</v>
      </c>
      <c r="C26" s="447">
        <v>0</v>
      </c>
      <c r="D26" s="447">
        <v>0</v>
      </c>
      <c r="E26" s="447">
        <v>0</v>
      </c>
      <c r="F26" s="447">
        <v>0</v>
      </c>
      <c r="G26" s="447">
        <v>0</v>
      </c>
      <c r="H26" s="447">
        <v>0</v>
      </c>
      <c r="I26" s="447">
        <v>0</v>
      </c>
      <c r="J26" s="447">
        <v>0</v>
      </c>
      <c r="K26" s="447">
        <v>0</v>
      </c>
      <c r="L26" s="447">
        <v>0</v>
      </c>
      <c r="M26" s="447">
        <v>0</v>
      </c>
      <c r="N26" s="447">
        <v>0</v>
      </c>
      <c r="O26" s="447">
        <v>0</v>
      </c>
      <c r="P26" s="447">
        <v>0</v>
      </c>
      <c r="Q26" s="447">
        <v>0</v>
      </c>
      <c r="R26" s="447">
        <v>0</v>
      </c>
      <c r="S26" s="447">
        <v>0</v>
      </c>
    </row>
    <row r="27" spans="1:19" s="75" customFormat="1" ht="16.399999999999999" customHeight="1">
      <c r="A27" s="349" t="s">
        <v>918</v>
      </c>
      <c r="B27" s="350" t="s">
        <v>919</v>
      </c>
      <c r="C27" s="447">
        <v>0</v>
      </c>
      <c r="D27" s="447">
        <v>0</v>
      </c>
      <c r="E27" s="447">
        <v>0</v>
      </c>
      <c r="F27" s="447">
        <v>0</v>
      </c>
      <c r="G27" s="447">
        <v>0</v>
      </c>
      <c r="H27" s="447">
        <v>0</v>
      </c>
      <c r="I27" s="447">
        <v>0</v>
      </c>
      <c r="J27" s="447">
        <v>0</v>
      </c>
      <c r="K27" s="447">
        <v>0</v>
      </c>
      <c r="L27" s="447">
        <v>0</v>
      </c>
      <c r="M27" s="447">
        <v>0</v>
      </c>
      <c r="N27" s="447">
        <v>0</v>
      </c>
      <c r="O27" s="447">
        <v>0</v>
      </c>
      <c r="P27" s="447">
        <v>0</v>
      </c>
      <c r="Q27" s="447">
        <v>0</v>
      </c>
      <c r="R27" s="447">
        <v>0</v>
      </c>
      <c r="S27" s="447">
        <v>0</v>
      </c>
    </row>
    <row r="28" spans="1:19" s="75" customFormat="1" ht="16.399999999999999" customHeight="1">
      <c r="A28" s="349" t="s">
        <v>920</v>
      </c>
      <c r="B28" s="350" t="s">
        <v>921</v>
      </c>
      <c r="C28" s="447">
        <v>0</v>
      </c>
      <c r="D28" s="447">
        <v>0</v>
      </c>
      <c r="E28" s="447">
        <v>0</v>
      </c>
      <c r="F28" s="447">
        <v>0</v>
      </c>
      <c r="G28" s="447">
        <v>0</v>
      </c>
      <c r="H28" s="447">
        <v>0</v>
      </c>
      <c r="I28" s="447">
        <v>0</v>
      </c>
      <c r="J28" s="447">
        <v>0</v>
      </c>
      <c r="K28" s="447">
        <v>0</v>
      </c>
      <c r="L28" s="447">
        <v>0</v>
      </c>
      <c r="M28" s="447">
        <v>0</v>
      </c>
      <c r="N28" s="447">
        <v>0</v>
      </c>
      <c r="O28" s="447">
        <v>0</v>
      </c>
      <c r="P28" s="447">
        <v>0</v>
      </c>
      <c r="Q28" s="447">
        <v>0</v>
      </c>
      <c r="R28" s="447">
        <v>0</v>
      </c>
      <c r="S28" s="447">
        <v>0</v>
      </c>
    </row>
    <row r="29" spans="1:19" s="75" customFormat="1" ht="16.399999999999999" customHeight="1">
      <c r="A29" s="349" t="s">
        <v>922</v>
      </c>
      <c r="B29" s="350" t="s">
        <v>923</v>
      </c>
      <c r="C29" s="447">
        <v>0</v>
      </c>
      <c r="D29" s="447">
        <v>0</v>
      </c>
      <c r="E29" s="447">
        <v>0</v>
      </c>
      <c r="F29" s="447">
        <v>0</v>
      </c>
      <c r="G29" s="447">
        <v>0</v>
      </c>
      <c r="H29" s="447">
        <v>0</v>
      </c>
      <c r="I29" s="447">
        <v>0</v>
      </c>
      <c r="J29" s="447">
        <v>0</v>
      </c>
      <c r="K29" s="447">
        <v>0</v>
      </c>
      <c r="L29" s="447">
        <v>0</v>
      </c>
      <c r="M29" s="447">
        <v>0</v>
      </c>
      <c r="N29" s="447">
        <v>0</v>
      </c>
      <c r="O29" s="447">
        <v>0</v>
      </c>
      <c r="P29" s="447">
        <v>0</v>
      </c>
      <c r="Q29" s="447">
        <v>0</v>
      </c>
      <c r="R29" s="447">
        <v>0</v>
      </c>
      <c r="S29" s="447">
        <v>0</v>
      </c>
    </row>
    <row r="30" spans="1:19" s="75" customFormat="1" ht="16.399999999999999" customHeight="1">
      <c r="A30" s="349" t="s">
        <v>924</v>
      </c>
      <c r="B30" s="350" t="s">
        <v>925</v>
      </c>
      <c r="C30" s="447">
        <v>0</v>
      </c>
      <c r="D30" s="447">
        <v>0</v>
      </c>
      <c r="E30" s="447">
        <v>0</v>
      </c>
      <c r="F30" s="447">
        <v>0</v>
      </c>
      <c r="G30" s="447">
        <v>0</v>
      </c>
      <c r="H30" s="447">
        <v>0</v>
      </c>
      <c r="I30" s="447">
        <v>0</v>
      </c>
      <c r="J30" s="447">
        <v>0</v>
      </c>
      <c r="K30" s="447">
        <v>0</v>
      </c>
      <c r="L30" s="447">
        <v>0</v>
      </c>
      <c r="M30" s="447">
        <v>0</v>
      </c>
      <c r="N30" s="447">
        <v>0</v>
      </c>
      <c r="O30" s="447">
        <v>0</v>
      </c>
      <c r="P30" s="447">
        <v>0</v>
      </c>
      <c r="Q30" s="447">
        <v>0</v>
      </c>
      <c r="R30" s="447">
        <v>0</v>
      </c>
      <c r="S30" s="447">
        <v>0</v>
      </c>
    </row>
    <row r="31" spans="1:19" s="75" customFormat="1" ht="16.399999999999999" customHeight="1">
      <c r="A31" s="349" t="s">
        <v>926</v>
      </c>
      <c r="B31" s="350" t="s">
        <v>927</v>
      </c>
      <c r="C31" s="447">
        <v>0</v>
      </c>
      <c r="D31" s="447">
        <v>0</v>
      </c>
      <c r="E31" s="447">
        <v>0</v>
      </c>
      <c r="F31" s="447">
        <v>0</v>
      </c>
      <c r="G31" s="447">
        <v>0</v>
      </c>
      <c r="H31" s="447">
        <v>0</v>
      </c>
      <c r="I31" s="447">
        <v>0</v>
      </c>
      <c r="J31" s="447">
        <v>0</v>
      </c>
      <c r="K31" s="447">
        <v>0</v>
      </c>
      <c r="L31" s="447">
        <v>0</v>
      </c>
      <c r="M31" s="447">
        <v>0</v>
      </c>
      <c r="N31" s="447">
        <v>0</v>
      </c>
      <c r="O31" s="447">
        <v>0</v>
      </c>
      <c r="P31" s="447">
        <v>0</v>
      </c>
      <c r="Q31" s="447">
        <v>0</v>
      </c>
      <c r="R31" s="447">
        <v>0</v>
      </c>
      <c r="S31" s="447">
        <v>0</v>
      </c>
    </row>
    <row r="32" spans="1:19" s="75" customFormat="1" ht="16.399999999999999" customHeight="1">
      <c r="A32" s="349" t="s">
        <v>928</v>
      </c>
      <c r="B32" s="350" t="s">
        <v>929</v>
      </c>
      <c r="C32" s="447">
        <v>0</v>
      </c>
      <c r="D32" s="447">
        <v>0</v>
      </c>
      <c r="E32" s="447">
        <v>0</v>
      </c>
      <c r="F32" s="447">
        <v>0</v>
      </c>
      <c r="G32" s="447">
        <v>0</v>
      </c>
      <c r="H32" s="447">
        <v>0</v>
      </c>
      <c r="I32" s="447">
        <v>0</v>
      </c>
      <c r="J32" s="447">
        <v>0</v>
      </c>
      <c r="K32" s="447">
        <v>0</v>
      </c>
      <c r="L32" s="447">
        <v>0</v>
      </c>
      <c r="M32" s="447">
        <v>0</v>
      </c>
      <c r="N32" s="447">
        <v>0</v>
      </c>
      <c r="O32" s="447">
        <v>0</v>
      </c>
      <c r="P32" s="447">
        <v>0</v>
      </c>
      <c r="Q32" s="447">
        <v>0</v>
      </c>
      <c r="R32" s="447">
        <v>0</v>
      </c>
      <c r="S32" s="447">
        <v>0</v>
      </c>
    </row>
    <row r="33" spans="1:45" s="75" customFormat="1" ht="16.399999999999999" customHeight="1">
      <c r="A33" s="349" t="s">
        <v>930</v>
      </c>
      <c r="B33" s="350" t="s">
        <v>931</v>
      </c>
      <c r="C33" s="447">
        <v>0</v>
      </c>
      <c r="D33" s="447">
        <v>0</v>
      </c>
      <c r="E33" s="447">
        <v>0</v>
      </c>
      <c r="F33" s="447">
        <v>0</v>
      </c>
      <c r="G33" s="447">
        <v>0</v>
      </c>
      <c r="H33" s="447">
        <v>0</v>
      </c>
      <c r="I33" s="447">
        <v>0</v>
      </c>
      <c r="J33" s="447">
        <v>0</v>
      </c>
      <c r="K33" s="447">
        <v>0</v>
      </c>
      <c r="L33" s="447">
        <v>0</v>
      </c>
      <c r="M33" s="447">
        <v>0</v>
      </c>
      <c r="N33" s="447">
        <v>0</v>
      </c>
      <c r="O33" s="447">
        <v>0</v>
      </c>
      <c r="P33" s="447">
        <v>0</v>
      </c>
      <c r="Q33" s="447">
        <v>0</v>
      </c>
      <c r="R33" s="447">
        <v>0</v>
      </c>
      <c r="S33" s="447">
        <v>0</v>
      </c>
    </row>
    <row r="34" spans="1:45" s="75" customFormat="1" ht="16.399999999999999" customHeight="1">
      <c r="A34" s="349" t="s">
        <v>932</v>
      </c>
      <c r="B34" s="350" t="s">
        <v>933</v>
      </c>
      <c r="C34" s="447">
        <v>0</v>
      </c>
      <c r="D34" s="447">
        <v>0</v>
      </c>
      <c r="E34" s="447">
        <v>0</v>
      </c>
      <c r="F34" s="447">
        <v>0</v>
      </c>
      <c r="G34" s="447">
        <v>0</v>
      </c>
      <c r="H34" s="447">
        <v>0</v>
      </c>
      <c r="I34" s="447">
        <v>0</v>
      </c>
      <c r="J34" s="447">
        <v>0</v>
      </c>
      <c r="K34" s="447">
        <v>0</v>
      </c>
      <c r="L34" s="447">
        <v>0</v>
      </c>
      <c r="M34" s="447">
        <v>0</v>
      </c>
      <c r="N34" s="447">
        <v>0</v>
      </c>
      <c r="O34" s="447">
        <v>0</v>
      </c>
      <c r="P34" s="447">
        <v>0</v>
      </c>
      <c r="Q34" s="447">
        <v>0</v>
      </c>
      <c r="R34" s="447">
        <v>0</v>
      </c>
      <c r="S34" s="447">
        <v>0</v>
      </c>
    </row>
    <row r="35" spans="1:45" s="448" customFormat="1" ht="16.399999999999999" customHeight="1">
      <c r="A35" s="349" t="s">
        <v>934</v>
      </c>
      <c r="B35" s="350" t="s">
        <v>935</v>
      </c>
      <c r="C35" s="447">
        <v>0</v>
      </c>
      <c r="D35" s="447">
        <v>0</v>
      </c>
      <c r="E35" s="447">
        <v>0</v>
      </c>
      <c r="F35" s="447">
        <v>0</v>
      </c>
      <c r="G35" s="447">
        <v>0</v>
      </c>
      <c r="H35" s="447">
        <v>0</v>
      </c>
      <c r="I35" s="447">
        <v>0</v>
      </c>
      <c r="J35" s="447">
        <v>0</v>
      </c>
      <c r="K35" s="447">
        <v>0</v>
      </c>
      <c r="L35" s="447">
        <v>0</v>
      </c>
      <c r="M35" s="447">
        <v>0</v>
      </c>
      <c r="N35" s="447">
        <v>0</v>
      </c>
      <c r="O35" s="447">
        <v>0</v>
      </c>
      <c r="P35" s="447">
        <v>0</v>
      </c>
      <c r="Q35" s="447">
        <v>0</v>
      </c>
      <c r="R35" s="447">
        <v>0</v>
      </c>
      <c r="S35" s="447">
        <v>0</v>
      </c>
    </row>
    <row r="36" spans="1:45" s="448" customFormat="1" ht="16.399999999999999" customHeight="1">
      <c r="A36" s="349" t="s">
        <v>936</v>
      </c>
      <c r="B36" s="350" t="s">
        <v>937</v>
      </c>
      <c r="C36" s="447">
        <v>0</v>
      </c>
      <c r="D36" s="447">
        <v>0</v>
      </c>
      <c r="E36" s="449">
        <v>0</v>
      </c>
      <c r="F36" s="447">
        <v>0</v>
      </c>
      <c r="G36" s="447">
        <v>0</v>
      </c>
      <c r="H36" s="447">
        <v>0</v>
      </c>
      <c r="I36" s="447">
        <v>0</v>
      </c>
      <c r="J36" s="447">
        <v>0</v>
      </c>
      <c r="K36" s="447">
        <v>0</v>
      </c>
      <c r="L36" s="447">
        <v>0</v>
      </c>
      <c r="M36" s="447">
        <v>0</v>
      </c>
      <c r="N36" s="447">
        <v>0</v>
      </c>
      <c r="O36" s="447">
        <v>0</v>
      </c>
      <c r="P36" s="447">
        <v>0</v>
      </c>
      <c r="Q36" s="447">
        <v>0</v>
      </c>
      <c r="R36" s="447">
        <v>0</v>
      </c>
      <c r="S36" s="447">
        <v>0</v>
      </c>
    </row>
    <row r="37" spans="1:45" s="448" customFormat="1" ht="16.399999999999999" customHeight="1">
      <c r="A37" s="349" t="s">
        <v>938</v>
      </c>
      <c r="B37" s="350" t="s">
        <v>939</v>
      </c>
      <c r="C37" s="447">
        <v>0</v>
      </c>
      <c r="D37" s="447">
        <v>0</v>
      </c>
      <c r="E37" s="447">
        <v>0</v>
      </c>
      <c r="F37" s="447">
        <v>0</v>
      </c>
      <c r="G37" s="447">
        <v>0</v>
      </c>
      <c r="H37" s="447">
        <v>0</v>
      </c>
      <c r="I37" s="447">
        <v>0</v>
      </c>
      <c r="J37" s="447">
        <v>0</v>
      </c>
      <c r="K37" s="447">
        <v>0</v>
      </c>
      <c r="L37" s="447">
        <v>0</v>
      </c>
      <c r="M37" s="447">
        <v>0</v>
      </c>
      <c r="N37" s="447">
        <v>0</v>
      </c>
      <c r="O37" s="447">
        <v>0</v>
      </c>
      <c r="P37" s="447">
        <v>0</v>
      </c>
      <c r="Q37" s="447">
        <v>0</v>
      </c>
      <c r="R37" s="447">
        <v>0</v>
      </c>
      <c r="S37" s="447">
        <v>0</v>
      </c>
    </row>
    <row r="38" spans="1:45" s="448" customFormat="1" ht="16.399999999999999" customHeight="1">
      <c r="A38" s="349" t="s">
        <v>940</v>
      </c>
      <c r="B38" s="356" t="s">
        <v>941</v>
      </c>
      <c r="C38" s="447">
        <v>0</v>
      </c>
      <c r="D38" s="447">
        <v>0</v>
      </c>
      <c r="E38" s="447">
        <v>0</v>
      </c>
      <c r="F38" s="447">
        <v>0</v>
      </c>
      <c r="G38" s="447">
        <v>0</v>
      </c>
      <c r="H38" s="447">
        <v>0</v>
      </c>
      <c r="I38" s="447">
        <v>0</v>
      </c>
      <c r="J38" s="447">
        <v>0</v>
      </c>
      <c r="K38" s="447">
        <v>0</v>
      </c>
      <c r="L38" s="447">
        <v>0</v>
      </c>
      <c r="M38" s="447">
        <v>0</v>
      </c>
      <c r="N38" s="447">
        <v>0</v>
      </c>
      <c r="O38" s="447">
        <v>0</v>
      </c>
      <c r="P38" s="447">
        <v>0</v>
      </c>
      <c r="Q38" s="447">
        <v>0</v>
      </c>
      <c r="R38" s="447">
        <v>0</v>
      </c>
      <c r="S38" s="447">
        <v>0</v>
      </c>
    </row>
    <row r="39" spans="1:45" s="451" customFormat="1" ht="16.399999999999999" customHeight="1">
      <c r="A39" s="349" t="s">
        <v>942</v>
      </c>
      <c r="B39" s="356" t="s">
        <v>943</v>
      </c>
      <c r="C39" s="447">
        <v>0</v>
      </c>
      <c r="D39" s="447">
        <v>0</v>
      </c>
      <c r="E39" s="447">
        <v>0</v>
      </c>
      <c r="F39" s="447">
        <v>0</v>
      </c>
      <c r="G39" s="447">
        <v>0</v>
      </c>
      <c r="H39" s="447">
        <v>0</v>
      </c>
      <c r="I39" s="447">
        <v>0</v>
      </c>
      <c r="J39" s="447">
        <v>0</v>
      </c>
      <c r="K39" s="447">
        <v>0</v>
      </c>
      <c r="L39" s="447">
        <v>0</v>
      </c>
      <c r="M39" s="447">
        <v>0</v>
      </c>
      <c r="N39" s="447">
        <v>0</v>
      </c>
      <c r="O39" s="447">
        <v>0</v>
      </c>
      <c r="P39" s="447">
        <v>0</v>
      </c>
      <c r="Q39" s="447">
        <v>0</v>
      </c>
      <c r="R39" s="447">
        <v>0</v>
      </c>
      <c r="S39" s="447">
        <v>0</v>
      </c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0"/>
      <c r="AL39" s="450"/>
      <c r="AM39" s="450"/>
      <c r="AN39" s="450"/>
      <c r="AO39" s="450"/>
      <c r="AP39" s="450"/>
      <c r="AQ39" s="450"/>
      <c r="AR39" s="450"/>
      <c r="AS39" s="450"/>
    </row>
    <row r="40" spans="1:45" s="448" customFormat="1" ht="16.399999999999999" customHeight="1">
      <c r="A40" s="349" t="s">
        <v>944</v>
      </c>
      <c r="B40" s="356" t="s">
        <v>945</v>
      </c>
      <c r="C40" s="447">
        <v>0</v>
      </c>
      <c r="D40" s="447">
        <v>0</v>
      </c>
      <c r="E40" s="447">
        <v>0</v>
      </c>
      <c r="F40" s="447">
        <v>0</v>
      </c>
      <c r="G40" s="447">
        <v>0</v>
      </c>
      <c r="H40" s="447">
        <v>0</v>
      </c>
      <c r="I40" s="447">
        <v>0</v>
      </c>
      <c r="J40" s="447">
        <v>0</v>
      </c>
      <c r="K40" s="447">
        <v>0</v>
      </c>
      <c r="L40" s="447">
        <v>0</v>
      </c>
      <c r="M40" s="447">
        <v>0</v>
      </c>
      <c r="N40" s="447">
        <v>0</v>
      </c>
      <c r="O40" s="447">
        <v>0</v>
      </c>
      <c r="P40" s="447">
        <v>0</v>
      </c>
      <c r="Q40" s="447">
        <v>0</v>
      </c>
      <c r="R40" s="447">
        <v>0</v>
      </c>
      <c r="S40" s="447">
        <v>0</v>
      </c>
    </row>
    <row r="41" spans="1:45" s="448" customFormat="1" ht="16.399999999999999" customHeight="1">
      <c r="A41" s="349" t="s">
        <v>946</v>
      </c>
      <c r="B41" s="356" t="s">
        <v>947</v>
      </c>
      <c r="C41" s="447">
        <v>0</v>
      </c>
      <c r="D41" s="447">
        <v>0</v>
      </c>
      <c r="E41" s="447">
        <v>0</v>
      </c>
      <c r="F41" s="447">
        <v>0</v>
      </c>
      <c r="G41" s="447">
        <v>0</v>
      </c>
      <c r="H41" s="447">
        <v>0</v>
      </c>
      <c r="I41" s="447">
        <v>0</v>
      </c>
      <c r="J41" s="447">
        <v>0</v>
      </c>
      <c r="K41" s="447">
        <v>0</v>
      </c>
      <c r="L41" s="447">
        <v>0</v>
      </c>
      <c r="M41" s="447">
        <v>0</v>
      </c>
      <c r="N41" s="447">
        <v>0</v>
      </c>
      <c r="O41" s="447">
        <v>0</v>
      </c>
      <c r="P41" s="447">
        <v>0</v>
      </c>
      <c r="Q41" s="447">
        <v>0</v>
      </c>
      <c r="R41" s="447">
        <v>0</v>
      </c>
      <c r="S41" s="447">
        <v>0</v>
      </c>
    </row>
    <row r="42" spans="1:45" s="448" customFormat="1" ht="16.399999999999999" customHeight="1">
      <c r="A42" s="349" t="s">
        <v>948</v>
      </c>
      <c r="B42" s="452" t="s">
        <v>949</v>
      </c>
      <c r="C42" s="447">
        <v>0</v>
      </c>
      <c r="D42" s="447">
        <v>0</v>
      </c>
      <c r="E42" s="447">
        <v>0</v>
      </c>
      <c r="F42" s="447">
        <v>0</v>
      </c>
      <c r="G42" s="447">
        <v>0</v>
      </c>
      <c r="H42" s="447">
        <v>0</v>
      </c>
      <c r="I42" s="447">
        <v>0</v>
      </c>
      <c r="J42" s="447">
        <v>0</v>
      </c>
      <c r="K42" s="447">
        <v>0</v>
      </c>
      <c r="L42" s="447">
        <v>0</v>
      </c>
      <c r="M42" s="447">
        <v>0</v>
      </c>
      <c r="N42" s="447">
        <v>0</v>
      </c>
      <c r="O42" s="447">
        <v>0</v>
      </c>
      <c r="P42" s="447">
        <v>0</v>
      </c>
      <c r="Q42" s="447">
        <v>0</v>
      </c>
      <c r="R42" s="447">
        <v>0</v>
      </c>
      <c r="S42" s="447">
        <v>0</v>
      </c>
    </row>
    <row r="43" spans="1:45" s="448" customFormat="1" ht="16.399999999999999" customHeight="1">
      <c r="A43" s="349" t="s">
        <v>950</v>
      </c>
      <c r="B43" s="452" t="s">
        <v>951</v>
      </c>
      <c r="C43" s="447">
        <v>0</v>
      </c>
      <c r="D43" s="447">
        <v>0</v>
      </c>
      <c r="E43" s="447">
        <v>0</v>
      </c>
      <c r="F43" s="447">
        <v>0</v>
      </c>
      <c r="G43" s="447">
        <v>0</v>
      </c>
      <c r="H43" s="447">
        <v>0</v>
      </c>
      <c r="I43" s="447">
        <v>0</v>
      </c>
      <c r="J43" s="447">
        <v>0</v>
      </c>
      <c r="K43" s="447">
        <v>0</v>
      </c>
      <c r="L43" s="447">
        <v>0</v>
      </c>
      <c r="M43" s="447">
        <v>0</v>
      </c>
      <c r="N43" s="447">
        <v>0</v>
      </c>
      <c r="O43" s="447">
        <v>0</v>
      </c>
      <c r="P43" s="447">
        <v>0</v>
      </c>
      <c r="Q43" s="447">
        <v>0</v>
      </c>
      <c r="R43" s="447">
        <v>0</v>
      </c>
      <c r="S43" s="447">
        <v>0</v>
      </c>
    </row>
    <row r="44" spans="1:45">
      <c r="A44" s="267" t="s">
        <v>18</v>
      </c>
      <c r="B44" s="76"/>
      <c r="C44" s="447">
        <v>0</v>
      </c>
      <c r="D44" s="447">
        <v>0</v>
      </c>
      <c r="E44" s="447">
        <v>0</v>
      </c>
      <c r="F44" s="447">
        <v>0</v>
      </c>
      <c r="G44" s="447">
        <v>0</v>
      </c>
      <c r="H44" s="447">
        <v>0</v>
      </c>
      <c r="I44" s="447">
        <v>0</v>
      </c>
      <c r="J44" s="447">
        <v>0</v>
      </c>
      <c r="K44" s="447">
        <v>0</v>
      </c>
      <c r="L44" s="447">
        <v>0</v>
      </c>
      <c r="M44" s="447">
        <v>0</v>
      </c>
      <c r="N44" s="447">
        <v>0</v>
      </c>
      <c r="O44" s="447">
        <v>0</v>
      </c>
      <c r="P44" s="447">
        <v>0</v>
      </c>
      <c r="Q44" s="447">
        <v>0</v>
      </c>
      <c r="R44" s="447">
        <v>0</v>
      </c>
      <c r="S44" s="447">
        <v>0</v>
      </c>
    </row>
    <row r="45" spans="1:45">
      <c r="A45" s="269" t="s">
        <v>485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</row>
    <row r="46" spans="1:45" s="363" customFormat="1" ht="12.75" customHeight="1">
      <c r="A46" s="14" t="s">
        <v>12</v>
      </c>
      <c r="G46" s="14"/>
      <c r="H46" s="14"/>
      <c r="K46" s="14"/>
      <c r="L46" s="14"/>
      <c r="M46" s="14"/>
      <c r="N46" s="14"/>
      <c r="O46" s="14"/>
      <c r="P46" s="14"/>
      <c r="Q46" s="14"/>
      <c r="R46" s="826"/>
      <c r="S46" s="826"/>
    </row>
    <row r="47" spans="1:45" s="363" customFormat="1" ht="12.75" customHeight="1">
      <c r="J47" s="14"/>
      <c r="K47" s="1018"/>
      <c r="L47" s="1018"/>
      <c r="M47" s="1018"/>
      <c r="N47" s="1018"/>
      <c r="O47" s="1018"/>
      <c r="P47" s="1018"/>
      <c r="Q47" s="1018"/>
      <c r="R47" s="1018"/>
      <c r="S47" s="1018"/>
    </row>
    <row r="48" spans="1:45" s="363" customFormat="1" ht="12.75" customHeight="1">
      <c r="J48" s="1018"/>
      <c r="K48" s="1018"/>
      <c r="L48" s="1018"/>
      <c r="M48" s="1018"/>
      <c r="N48" s="1018"/>
      <c r="O48" s="1018"/>
      <c r="P48" s="1018"/>
      <c r="Q48" s="1018"/>
      <c r="R48" s="1018"/>
      <c r="S48" s="1018"/>
    </row>
    <row r="49" spans="1:28" s="405" customFormat="1" ht="13">
      <c r="A49" s="480" t="s">
        <v>12</v>
      </c>
      <c r="B49" s="387"/>
      <c r="C49" s="506"/>
      <c r="D49" s="506"/>
      <c r="E49" s="506"/>
      <c r="F49" s="506"/>
      <c r="G49" s="428"/>
      <c r="H49" s="948" t="s">
        <v>13</v>
      </c>
      <c r="I49" s="948"/>
      <c r="J49" s="353"/>
      <c r="K49" s="506"/>
      <c r="L49" s="506"/>
      <c r="M49" s="506"/>
      <c r="N49" s="506"/>
      <c r="O49" s="982" t="s">
        <v>13</v>
      </c>
      <c r="P49" s="982"/>
      <c r="Q49" s="982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</row>
    <row r="50" spans="1:28" s="405" customFormat="1" ht="13">
      <c r="A50" s="480"/>
      <c r="B50" s="480"/>
      <c r="C50" s="506"/>
      <c r="D50" s="506"/>
      <c r="E50" s="506"/>
      <c r="F50" s="506"/>
      <c r="G50" s="943" t="s">
        <v>898</v>
      </c>
      <c r="H50" s="943"/>
      <c r="I50" s="943"/>
      <c r="J50" s="943"/>
      <c r="K50" s="506"/>
      <c r="L50" s="506"/>
      <c r="M50" s="506"/>
      <c r="N50" s="506"/>
      <c r="O50" s="481" t="s">
        <v>14</v>
      </c>
      <c r="P50" s="506"/>
      <c r="Q50" s="506"/>
      <c r="R50" s="506"/>
      <c r="S50" s="506"/>
      <c r="T50" s="506"/>
      <c r="U50" s="506"/>
      <c r="V50" s="506"/>
      <c r="W50" s="506"/>
      <c r="X50" s="506"/>
      <c r="Y50" s="506"/>
      <c r="Z50" s="506"/>
      <c r="AA50" s="506"/>
      <c r="AB50" s="506"/>
    </row>
    <row r="51" spans="1:28" s="405" customFormat="1" ht="13">
      <c r="A51" s="387"/>
      <c r="B51" s="387"/>
      <c r="C51" s="387"/>
      <c r="D51" s="387"/>
      <c r="E51" s="387"/>
      <c r="F51" s="387"/>
      <c r="G51" s="506"/>
      <c r="H51" s="483"/>
      <c r="I51" s="506"/>
      <c r="J51" s="506"/>
      <c r="K51" s="506"/>
      <c r="L51" s="506"/>
      <c r="M51" s="506"/>
      <c r="N51" s="506"/>
      <c r="O51" s="481" t="s">
        <v>953</v>
      </c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6"/>
      <c r="AA51" s="506"/>
      <c r="AB51" s="506"/>
    </row>
    <row r="52" spans="1:28" s="507" customFormat="1">
      <c r="O52" s="482" t="s">
        <v>84</v>
      </c>
      <c r="P52" s="506"/>
      <c r="Q52" s="506"/>
      <c r="R52" s="506"/>
    </row>
  </sheetData>
  <mergeCells count="16">
    <mergeCell ref="Q1:R1"/>
    <mergeCell ref="B4:T4"/>
    <mergeCell ref="R46:S46"/>
    <mergeCell ref="K47:S47"/>
    <mergeCell ref="G2:M2"/>
    <mergeCell ref="G50:J50"/>
    <mergeCell ref="J48:S48"/>
    <mergeCell ref="S8:S9"/>
    <mergeCell ref="O8:R8"/>
    <mergeCell ref="A8:A9"/>
    <mergeCell ref="B8:B9"/>
    <mergeCell ref="C8:F8"/>
    <mergeCell ref="G8:J8"/>
    <mergeCell ref="K8:N8"/>
    <mergeCell ref="H49:I49"/>
    <mergeCell ref="O49:Q4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AC52"/>
  <sheetViews>
    <sheetView topLeftCell="A22" zoomScale="80" zoomScaleNormal="80" zoomScaleSheetLayoutView="100" workbookViewId="0">
      <selection activeCell="J10" sqref="J10"/>
    </sheetView>
  </sheetViews>
  <sheetFormatPr defaultColWidth="9.1796875" defaultRowHeight="14.5"/>
  <cols>
    <col min="1" max="1" width="9.1796875" style="70"/>
    <col min="2" max="2" width="22.453125" style="70" customWidth="1"/>
    <col min="3" max="3" width="20.453125" style="70" customWidth="1"/>
    <col min="4" max="4" width="19.54296875" style="70" customWidth="1"/>
    <col min="5" max="5" width="18.1796875" style="70" customWidth="1"/>
    <col min="6" max="6" width="15.453125" style="70" customWidth="1"/>
    <col min="7" max="7" width="15.54296875" style="70" customWidth="1"/>
    <col min="8" max="8" width="12.453125" style="70" customWidth="1"/>
    <col min="9" max="16384" width="9.1796875" style="70"/>
  </cols>
  <sheetData>
    <row r="1" spans="1:9" s="15" customFormat="1" ht="15.5">
      <c r="C1" s="40"/>
      <c r="D1" s="40"/>
      <c r="E1" s="40"/>
      <c r="F1" s="1012" t="s">
        <v>698</v>
      </c>
      <c r="G1" s="1012"/>
    </row>
    <row r="2" spans="1:9" s="15" customFormat="1" ht="30.75" customHeight="1">
      <c r="B2" s="860" t="s">
        <v>743</v>
      </c>
      <c r="C2" s="860"/>
      <c r="D2" s="860"/>
      <c r="E2" s="860"/>
      <c r="F2" s="860"/>
      <c r="G2" s="39"/>
      <c r="H2" s="39"/>
      <c r="I2" s="39"/>
    </row>
    <row r="3" spans="1:9" s="15" customFormat="1" ht="20">
      <c r="G3" s="119"/>
    </row>
    <row r="4" spans="1:9" ht="18">
      <c r="B4" s="1175" t="s">
        <v>701</v>
      </c>
      <c r="C4" s="1175"/>
      <c r="D4" s="1175"/>
      <c r="E4" s="1175"/>
      <c r="F4" s="1175"/>
      <c r="G4" s="1175"/>
      <c r="H4" s="1175"/>
    </row>
    <row r="5" spans="1:9" ht="15.5">
      <c r="C5" s="71"/>
      <c r="D5" s="72"/>
      <c r="E5" s="71"/>
      <c r="F5" s="71"/>
      <c r="G5" s="71"/>
      <c r="H5" s="71"/>
    </row>
    <row r="6" spans="1:9">
      <c r="A6" s="80" t="s">
        <v>899</v>
      </c>
    </row>
    <row r="7" spans="1:9">
      <c r="B7" s="297"/>
    </row>
    <row r="8" spans="1:9" s="75" customFormat="1" ht="30.75" customHeight="1">
      <c r="A8" s="1180" t="s">
        <v>2</v>
      </c>
      <c r="B8" s="1181" t="s">
        <v>3</v>
      </c>
      <c r="C8" s="1181" t="s">
        <v>847</v>
      </c>
      <c r="D8" s="1182" t="s">
        <v>848</v>
      </c>
      <c r="E8" s="1181" t="s">
        <v>697</v>
      </c>
      <c r="F8" s="1181"/>
      <c r="G8" s="1181"/>
    </row>
    <row r="9" spans="1:9" s="75" customFormat="1" ht="48.75" customHeight="1">
      <c r="A9" s="1180"/>
      <c r="B9" s="1181"/>
      <c r="C9" s="1181"/>
      <c r="D9" s="1183"/>
      <c r="E9" s="299" t="s">
        <v>702</v>
      </c>
      <c r="F9" s="299" t="s">
        <v>696</v>
      </c>
      <c r="G9" s="299" t="s">
        <v>18</v>
      </c>
    </row>
    <row r="10" spans="1:9" s="75" customFormat="1" ht="16.399999999999999" customHeight="1">
      <c r="A10" s="62">
        <v>1</v>
      </c>
      <c r="B10" s="309">
        <v>2</v>
      </c>
      <c r="C10" s="309">
        <v>3</v>
      </c>
      <c r="D10" s="309">
        <v>4</v>
      </c>
      <c r="E10" s="311">
        <v>5</v>
      </c>
      <c r="F10" s="311">
        <v>6</v>
      </c>
      <c r="G10" s="311">
        <v>7</v>
      </c>
    </row>
    <row r="11" spans="1:9" s="75" customFormat="1" ht="16.399999999999999" customHeight="1">
      <c r="A11" s="349" t="s">
        <v>257</v>
      </c>
      <c r="B11" s="350" t="s">
        <v>901</v>
      </c>
      <c r="C11" s="453">
        <v>0</v>
      </c>
      <c r="D11" s="453">
        <v>0</v>
      </c>
      <c r="E11" s="454">
        <v>0</v>
      </c>
      <c r="F11" s="454">
        <v>0</v>
      </c>
      <c r="G11" s="454">
        <f>SUM(E11:F11)</f>
        <v>0</v>
      </c>
    </row>
    <row r="12" spans="1:9" s="75" customFormat="1" ht="16.399999999999999" customHeight="1">
      <c r="A12" s="349" t="s">
        <v>258</v>
      </c>
      <c r="B12" s="350" t="s">
        <v>902</v>
      </c>
      <c r="C12" s="453">
        <v>1785</v>
      </c>
      <c r="D12" s="453">
        <v>1785</v>
      </c>
      <c r="E12" s="454">
        <v>160.65</v>
      </c>
      <c r="F12" s="454">
        <v>17.850000000000001</v>
      </c>
      <c r="G12" s="454">
        <f t="shared" ref="G12:G43" si="0">SUM(E12:F12)</f>
        <v>178.5</v>
      </c>
    </row>
    <row r="13" spans="1:9" s="75" customFormat="1" ht="16.399999999999999" customHeight="1">
      <c r="A13" s="349" t="s">
        <v>259</v>
      </c>
      <c r="B13" s="350" t="s">
        <v>903</v>
      </c>
      <c r="C13" s="453">
        <v>938</v>
      </c>
      <c r="D13" s="453">
        <v>938</v>
      </c>
      <c r="E13" s="454">
        <v>84.42</v>
      </c>
      <c r="F13" s="454">
        <v>9.3800000000000008</v>
      </c>
      <c r="G13" s="454">
        <f t="shared" si="0"/>
        <v>93.8</v>
      </c>
    </row>
    <row r="14" spans="1:9" s="75" customFormat="1" ht="16.399999999999999" customHeight="1">
      <c r="A14" s="349" t="s">
        <v>260</v>
      </c>
      <c r="B14" s="350" t="s">
        <v>904</v>
      </c>
      <c r="C14" s="453">
        <v>1551</v>
      </c>
      <c r="D14" s="453">
        <v>1551</v>
      </c>
      <c r="E14" s="454">
        <v>139.59</v>
      </c>
      <c r="F14" s="454">
        <v>15.51</v>
      </c>
      <c r="G14" s="454">
        <f t="shared" si="0"/>
        <v>155.1</v>
      </c>
    </row>
    <row r="15" spans="1:9" s="75" customFormat="1" ht="16.399999999999999" customHeight="1">
      <c r="A15" s="349" t="s">
        <v>261</v>
      </c>
      <c r="B15" s="350" t="s">
        <v>905</v>
      </c>
      <c r="C15" s="453">
        <v>0</v>
      </c>
      <c r="D15" s="453">
        <v>0</v>
      </c>
      <c r="E15" s="454">
        <v>0</v>
      </c>
      <c r="F15" s="454">
        <v>0</v>
      </c>
      <c r="G15" s="454">
        <f t="shared" si="0"/>
        <v>0</v>
      </c>
    </row>
    <row r="16" spans="1:9" s="75" customFormat="1" ht="16.399999999999999" customHeight="1">
      <c r="A16" s="349" t="s">
        <v>262</v>
      </c>
      <c r="B16" s="350" t="s">
        <v>906</v>
      </c>
      <c r="C16" s="453">
        <v>1446</v>
      </c>
      <c r="D16" s="453">
        <v>1446</v>
      </c>
      <c r="E16" s="454">
        <v>130.13999999999999</v>
      </c>
      <c r="F16" s="454">
        <v>14.46</v>
      </c>
      <c r="G16" s="454">
        <f t="shared" si="0"/>
        <v>144.6</v>
      </c>
    </row>
    <row r="17" spans="1:7" s="75" customFormat="1" ht="16.399999999999999" customHeight="1">
      <c r="A17" s="349" t="s">
        <v>263</v>
      </c>
      <c r="B17" s="350" t="s">
        <v>907</v>
      </c>
      <c r="C17" s="453">
        <v>809</v>
      </c>
      <c r="D17" s="453">
        <v>809</v>
      </c>
      <c r="E17" s="454">
        <v>72.81</v>
      </c>
      <c r="F17" s="454">
        <v>8.09</v>
      </c>
      <c r="G17" s="454">
        <f t="shared" si="0"/>
        <v>80.900000000000006</v>
      </c>
    </row>
    <row r="18" spans="1:7" s="75" customFormat="1" ht="16.399999999999999" customHeight="1">
      <c r="A18" s="349" t="s">
        <v>264</v>
      </c>
      <c r="B18" s="350" t="s">
        <v>908</v>
      </c>
      <c r="C18" s="453">
        <v>1423</v>
      </c>
      <c r="D18" s="453">
        <v>1423</v>
      </c>
      <c r="E18" s="454">
        <v>128.07</v>
      </c>
      <c r="F18" s="454">
        <v>14.23</v>
      </c>
      <c r="G18" s="454">
        <f t="shared" si="0"/>
        <v>142.29999999999998</v>
      </c>
    </row>
    <row r="19" spans="1:7" s="75" customFormat="1" ht="16.399999999999999" customHeight="1">
      <c r="A19" s="349" t="s">
        <v>283</v>
      </c>
      <c r="B19" s="350" t="s">
        <v>909</v>
      </c>
      <c r="C19" s="453">
        <v>1138</v>
      </c>
      <c r="D19" s="453">
        <v>1138</v>
      </c>
      <c r="E19" s="454">
        <v>102.42</v>
      </c>
      <c r="F19" s="454">
        <v>11.38</v>
      </c>
      <c r="G19" s="454">
        <f t="shared" si="0"/>
        <v>113.8</v>
      </c>
    </row>
    <row r="20" spans="1:7" s="75" customFormat="1" ht="16.399999999999999" customHeight="1">
      <c r="A20" s="349" t="s">
        <v>284</v>
      </c>
      <c r="B20" s="350" t="s">
        <v>910</v>
      </c>
      <c r="C20" s="453">
        <v>680</v>
      </c>
      <c r="D20" s="453">
        <v>680</v>
      </c>
      <c r="E20" s="454">
        <v>61.2</v>
      </c>
      <c r="F20" s="454">
        <v>6.8</v>
      </c>
      <c r="G20" s="454">
        <f t="shared" si="0"/>
        <v>68</v>
      </c>
    </row>
    <row r="21" spans="1:7" s="75" customFormat="1" ht="16.399999999999999" customHeight="1">
      <c r="A21" s="349" t="s">
        <v>285</v>
      </c>
      <c r="B21" s="350" t="s">
        <v>911</v>
      </c>
      <c r="C21" s="453">
        <v>880</v>
      </c>
      <c r="D21" s="453">
        <v>880</v>
      </c>
      <c r="E21" s="454">
        <v>79.2</v>
      </c>
      <c r="F21" s="454">
        <v>8.8000000000000007</v>
      </c>
      <c r="G21" s="454">
        <f t="shared" si="0"/>
        <v>88</v>
      </c>
    </row>
    <row r="22" spans="1:7" s="75" customFormat="1" ht="16.399999999999999" customHeight="1">
      <c r="A22" s="349" t="s">
        <v>313</v>
      </c>
      <c r="B22" s="350" t="s">
        <v>912</v>
      </c>
      <c r="C22" s="453">
        <v>906</v>
      </c>
      <c r="D22" s="453">
        <v>906</v>
      </c>
      <c r="E22" s="454">
        <v>81.540000000000006</v>
      </c>
      <c r="F22" s="454">
        <v>9.06</v>
      </c>
      <c r="G22" s="454">
        <f t="shared" si="0"/>
        <v>90.600000000000009</v>
      </c>
    </row>
    <row r="23" spans="1:7" s="75" customFormat="1" ht="16.399999999999999" customHeight="1">
      <c r="A23" s="349" t="s">
        <v>314</v>
      </c>
      <c r="B23" s="350" t="s">
        <v>913</v>
      </c>
      <c r="C23" s="453">
        <v>920</v>
      </c>
      <c r="D23" s="453">
        <v>920</v>
      </c>
      <c r="E23" s="454">
        <v>82.8</v>
      </c>
      <c r="F23" s="454">
        <v>9.1999999999999993</v>
      </c>
      <c r="G23" s="454">
        <f t="shared" si="0"/>
        <v>92</v>
      </c>
    </row>
    <row r="24" spans="1:7" s="75" customFormat="1" ht="16.399999999999999" customHeight="1">
      <c r="A24" s="349" t="s">
        <v>315</v>
      </c>
      <c r="B24" s="350" t="s">
        <v>914</v>
      </c>
      <c r="C24" s="453">
        <v>1562</v>
      </c>
      <c r="D24" s="453">
        <v>1562</v>
      </c>
      <c r="E24" s="454">
        <v>140.58000000000001</v>
      </c>
      <c r="F24" s="454">
        <v>15.62</v>
      </c>
      <c r="G24" s="454">
        <f t="shared" si="0"/>
        <v>156.20000000000002</v>
      </c>
    </row>
    <row r="25" spans="1:7" s="75" customFormat="1" ht="16.399999999999999" customHeight="1">
      <c r="A25" s="349" t="s">
        <v>316</v>
      </c>
      <c r="B25" s="1184" t="s">
        <v>1022</v>
      </c>
      <c r="C25" s="455">
        <v>0</v>
      </c>
      <c r="D25" s="453">
        <v>0</v>
      </c>
      <c r="E25" s="454">
        <v>0</v>
      </c>
      <c r="F25" s="454">
        <v>0</v>
      </c>
      <c r="G25" s="454">
        <f t="shared" si="0"/>
        <v>0</v>
      </c>
    </row>
    <row r="26" spans="1:7" s="75" customFormat="1" ht="16.399999999999999" customHeight="1">
      <c r="A26" s="349" t="s">
        <v>916</v>
      </c>
      <c r="B26" s="1185"/>
      <c r="C26" s="455">
        <v>2098</v>
      </c>
      <c r="D26" s="453">
        <v>2098</v>
      </c>
      <c r="E26" s="454">
        <v>188.82</v>
      </c>
      <c r="F26" s="454">
        <v>20.98</v>
      </c>
      <c r="G26" s="454">
        <f t="shared" si="0"/>
        <v>209.79999999999998</v>
      </c>
    </row>
    <row r="27" spans="1:7" s="75" customFormat="1" ht="16.399999999999999" customHeight="1">
      <c r="A27" s="349" t="s">
        <v>918</v>
      </c>
      <c r="B27" s="350" t="s">
        <v>919</v>
      </c>
      <c r="C27" s="453">
        <v>1358</v>
      </c>
      <c r="D27" s="453">
        <v>1358</v>
      </c>
      <c r="E27" s="454">
        <v>122.22</v>
      </c>
      <c r="F27" s="454">
        <v>13.58</v>
      </c>
      <c r="G27" s="454">
        <f t="shared" si="0"/>
        <v>135.80000000000001</v>
      </c>
    </row>
    <row r="28" spans="1:7" s="75" customFormat="1" ht="16.399999999999999" customHeight="1">
      <c r="A28" s="349" t="s">
        <v>920</v>
      </c>
      <c r="B28" s="350" t="s">
        <v>921</v>
      </c>
      <c r="C28" s="453">
        <v>1196</v>
      </c>
      <c r="D28" s="453">
        <v>1196</v>
      </c>
      <c r="E28" s="454">
        <v>107.64</v>
      </c>
      <c r="F28" s="454">
        <v>11.96</v>
      </c>
      <c r="G28" s="454">
        <f t="shared" si="0"/>
        <v>119.6</v>
      </c>
    </row>
    <row r="29" spans="1:7" s="75" customFormat="1" ht="16.399999999999999" customHeight="1">
      <c r="A29" s="349" t="s">
        <v>922</v>
      </c>
      <c r="B29" s="350" t="s">
        <v>923</v>
      </c>
      <c r="C29" s="453">
        <v>1006</v>
      </c>
      <c r="D29" s="453">
        <v>1006</v>
      </c>
      <c r="E29" s="454">
        <v>90.54</v>
      </c>
      <c r="F29" s="454">
        <v>10.06</v>
      </c>
      <c r="G29" s="454">
        <f t="shared" si="0"/>
        <v>100.60000000000001</v>
      </c>
    </row>
    <row r="30" spans="1:7" s="75" customFormat="1" ht="16.399999999999999" customHeight="1">
      <c r="A30" s="349" t="s">
        <v>924</v>
      </c>
      <c r="B30" s="350" t="s">
        <v>925</v>
      </c>
      <c r="C30" s="453">
        <v>1320</v>
      </c>
      <c r="D30" s="453">
        <v>1320</v>
      </c>
      <c r="E30" s="454">
        <v>118.8</v>
      </c>
      <c r="F30" s="454">
        <v>13.2</v>
      </c>
      <c r="G30" s="454">
        <f t="shared" si="0"/>
        <v>132</v>
      </c>
    </row>
    <row r="31" spans="1:7" s="75" customFormat="1" ht="16.399999999999999" customHeight="1">
      <c r="A31" s="349" t="s">
        <v>926</v>
      </c>
      <c r="B31" s="350" t="s">
        <v>927</v>
      </c>
      <c r="C31" s="453">
        <v>786</v>
      </c>
      <c r="D31" s="453">
        <v>786</v>
      </c>
      <c r="E31" s="454">
        <v>70.739999999999995</v>
      </c>
      <c r="F31" s="454">
        <v>7.86</v>
      </c>
      <c r="G31" s="454">
        <f t="shared" si="0"/>
        <v>78.599999999999994</v>
      </c>
    </row>
    <row r="32" spans="1:7" s="75" customFormat="1" ht="16.399999999999999" customHeight="1">
      <c r="A32" s="349" t="s">
        <v>928</v>
      </c>
      <c r="B32" s="350" t="s">
        <v>929</v>
      </c>
      <c r="C32" s="453">
        <v>1942</v>
      </c>
      <c r="D32" s="453">
        <v>1942</v>
      </c>
      <c r="E32" s="454">
        <v>174.78</v>
      </c>
      <c r="F32" s="454">
        <v>19.420000000000002</v>
      </c>
      <c r="G32" s="454">
        <f t="shared" si="0"/>
        <v>194.2</v>
      </c>
    </row>
    <row r="33" spans="1:29" s="75" customFormat="1" ht="16.399999999999999" customHeight="1">
      <c r="A33" s="349" t="s">
        <v>930</v>
      </c>
      <c r="B33" s="350" t="s">
        <v>931</v>
      </c>
      <c r="C33" s="453">
        <v>1441</v>
      </c>
      <c r="D33" s="453">
        <v>1441</v>
      </c>
      <c r="E33" s="454">
        <v>129.69</v>
      </c>
      <c r="F33" s="454">
        <v>14.41</v>
      </c>
      <c r="G33" s="454">
        <f t="shared" si="0"/>
        <v>144.1</v>
      </c>
    </row>
    <row r="34" spans="1:29" s="75" customFormat="1" ht="16.399999999999999" customHeight="1">
      <c r="A34" s="349" t="s">
        <v>932</v>
      </c>
      <c r="B34" s="350" t="s">
        <v>933</v>
      </c>
      <c r="C34" s="453">
        <v>1660</v>
      </c>
      <c r="D34" s="453">
        <v>1660</v>
      </c>
      <c r="E34" s="454">
        <v>149.4</v>
      </c>
      <c r="F34" s="454">
        <v>16.600000000000001</v>
      </c>
      <c r="G34" s="454">
        <f t="shared" si="0"/>
        <v>166</v>
      </c>
    </row>
    <row r="35" spans="1:29" s="448" customFormat="1" ht="16.399999999999999" customHeight="1">
      <c r="A35" s="349" t="s">
        <v>934</v>
      </c>
      <c r="B35" s="350" t="s">
        <v>935</v>
      </c>
      <c r="C35" s="699">
        <v>1308</v>
      </c>
      <c r="D35" s="453">
        <v>1308</v>
      </c>
      <c r="E35" s="454">
        <v>117.72</v>
      </c>
      <c r="F35" s="454">
        <v>13.08</v>
      </c>
      <c r="G35" s="454">
        <f t="shared" si="0"/>
        <v>130.80000000000001</v>
      </c>
    </row>
    <row r="36" spans="1:29" s="448" customFormat="1" ht="16.399999999999999" customHeight="1">
      <c r="A36" s="349" t="s">
        <v>936</v>
      </c>
      <c r="B36" s="350" t="s">
        <v>937</v>
      </c>
      <c r="C36" s="699">
        <v>815</v>
      </c>
      <c r="D36" s="453">
        <v>815</v>
      </c>
      <c r="E36" s="454">
        <v>73.349999999999994</v>
      </c>
      <c r="F36" s="454">
        <v>8.15</v>
      </c>
      <c r="G36" s="454">
        <f t="shared" si="0"/>
        <v>81.5</v>
      </c>
    </row>
    <row r="37" spans="1:29" s="448" customFormat="1" ht="16.399999999999999" customHeight="1">
      <c r="A37" s="349" t="s">
        <v>938</v>
      </c>
      <c r="B37" s="350" t="s">
        <v>939</v>
      </c>
      <c r="C37" s="699">
        <v>0</v>
      </c>
      <c r="D37" s="453">
        <v>0</v>
      </c>
      <c r="E37" s="454">
        <v>0</v>
      </c>
      <c r="F37" s="454">
        <v>0</v>
      </c>
      <c r="G37" s="454">
        <f t="shared" si="0"/>
        <v>0</v>
      </c>
    </row>
    <row r="38" spans="1:29" s="448" customFormat="1" ht="16.399999999999999" customHeight="1">
      <c r="A38" s="349" t="s">
        <v>940</v>
      </c>
      <c r="B38" s="356" t="s">
        <v>941</v>
      </c>
      <c r="C38" s="699">
        <v>0</v>
      </c>
      <c r="D38" s="453">
        <v>0</v>
      </c>
      <c r="E38" s="454">
        <v>0</v>
      </c>
      <c r="F38" s="454">
        <v>0</v>
      </c>
      <c r="G38" s="454">
        <f t="shared" si="0"/>
        <v>0</v>
      </c>
    </row>
    <row r="39" spans="1:29" s="451" customFormat="1" ht="16.399999999999999" customHeight="1">
      <c r="A39" s="349" t="s">
        <v>942</v>
      </c>
      <c r="B39" s="356" t="s">
        <v>943</v>
      </c>
      <c r="C39" s="699">
        <v>0</v>
      </c>
      <c r="D39" s="453">
        <v>0</v>
      </c>
      <c r="E39" s="454">
        <v>0</v>
      </c>
      <c r="F39" s="454">
        <v>0</v>
      </c>
      <c r="G39" s="454">
        <f t="shared" si="0"/>
        <v>0</v>
      </c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</row>
    <row r="40" spans="1:29" s="448" customFormat="1" ht="16.399999999999999" customHeight="1">
      <c r="A40" s="349" t="s">
        <v>944</v>
      </c>
      <c r="B40" s="356" t="s">
        <v>945</v>
      </c>
      <c r="C40" s="699">
        <v>0</v>
      </c>
      <c r="D40" s="453">
        <v>0</v>
      </c>
      <c r="E40" s="454">
        <v>0</v>
      </c>
      <c r="F40" s="454">
        <v>0</v>
      </c>
      <c r="G40" s="454">
        <f t="shared" si="0"/>
        <v>0</v>
      </c>
    </row>
    <row r="41" spans="1:29" s="448" customFormat="1" ht="16.399999999999999" customHeight="1">
      <c r="A41" s="349" t="s">
        <v>946</v>
      </c>
      <c r="B41" s="356" t="s">
        <v>947</v>
      </c>
      <c r="C41" s="699">
        <v>0</v>
      </c>
      <c r="D41" s="453">
        <v>0</v>
      </c>
      <c r="E41" s="454">
        <v>0</v>
      </c>
      <c r="F41" s="454">
        <v>0</v>
      </c>
      <c r="G41" s="454">
        <f t="shared" si="0"/>
        <v>0</v>
      </c>
    </row>
    <row r="42" spans="1:29" s="448" customFormat="1" ht="16.399999999999999" customHeight="1">
      <c r="A42" s="349" t="s">
        <v>948</v>
      </c>
      <c r="B42" s="356" t="s">
        <v>949</v>
      </c>
      <c r="C42" s="699">
        <v>0</v>
      </c>
      <c r="D42" s="453">
        <v>0</v>
      </c>
      <c r="E42" s="454">
        <v>0</v>
      </c>
      <c r="F42" s="454">
        <v>0</v>
      </c>
      <c r="G42" s="454">
        <f t="shared" si="0"/>
        <v>0</v>
      </c>
    </row>
    <row r="43" spans="1:29" s="448" customFormat="1" ht="16.399999999999999" customHeight="1">
      <c r="A43" s="349" t="s">
        <v>950</v>
      </c>
      <c r="B43" s="356" t="s">
        <v>951</v>
      </c>
      <c r="C43" s="699">
        <v>0</v>
      </c>
      <c r="D43" s="453">
        <v>0</v>
      </c>
      <c r="E43" s="454">
        <v>0</v>
      </c>
      <c r="F43" s="454">
        <v>0</v>
      </c>
      <c r="G43" s="454">
        <f t="shared" si="0"/>
        <v>0</v>
      </c>
    </row>
    <row r="44" spans="1:29">
      <c r="A44" s="267" t="s">
        <v>18</v>
      </c>
      <c r="B44" s="76"/>
      <c r="C44" s="700">
        <f>SUM(C11:C43)</f>
        <v>28968</v>
      </c>
      <c r="D44" s="700">
        <f>SUM(D11:D43)</f>
        <v>28968</v>
      </c>
      <c r="E44" s="701">
        <f>SUM(E11:E43)</f>
        <v>2607.12</v>
      </c>
      <c r="F44" s="701">
        <f>SUM(F11:F43)</f>
        <v>289.67999999999995</v>
      </c>
      <c r="G44" s="701">
        <f>SUM(G11:G43)</f>
        <v>2896.7999999999993</v>
      </c>
    </row>
    <row r="45" spans="1:29">
      <c r="A45" s="269"/>
      <c r="B45" s="77"/>
      <c r="C45" s="77"/>
      <c r="D45" s="77"/>
      <c r="E45" s="77"/>
      <c r="F45" s="77"/>
      <c r="G45" s="77"/>
    </row>
    <row r="46" spans="1:29" s="15" customFormat="1" ht="13">
      <c r="A46" s="14"/>
      <c r="B46" s="14"/>
    </row>
    <row r="47" spans="1:29" s="405" customFormat="1" ht="13">
      <c r="A47" s="14" t="s">
        <v>12</v>
      </c>
      <c r="C47" s="355"/>
      <c r="G47" s="14"/>
    </row>
    <row r="48" spans="1:29" s="405" customFormat="1" ht="13">
      <c r="A48" s="14"/>
      <c r="B48" s="14"/>
      <c r="C48" s="508"/>
    </row>
    <row r="49" spans="1:7" s="507" customFormat="1">
      <c r="B49" s="396" t="s">
        <v>13</v>
      </c>
      <c r="D49" s="404"/>
      <c r="F49" s="404" t="s">
        <v>13</v>
      </c>
      <c r="G49" s="404"/>
    </row>
    <row r="50" spans="1:7" s="507" customFormat="1">
      <c r="A50" s="14"/>
      <c r="B50" s="397" t="s">
        <v>898</v>
      </c>
      <c r="D50" s="496"/>
      <c r="E50" s="31" t="s">
        <v>14</v>
      </c>
      <c r="F50" s="31"/>
      <c r="G50" s="31"/>
    </row>
    <row r="51" spans="1:7" s="507" customFormat="1">
      <c r="B51" s="31"/>
      <c r="C51" s="31"/>
      <c r="D51" s="31"/>
      <c r="E51" s="31" t="s">
        <v>956</v>
      </c>
      <c r="F51" s="31"/>
      <c r="G51" s="31"/>
    </row>
    <row r="52" spans="1:7" s="507" customFormat="1">
      <c r="A52" s="405"/>
      <c r="B52" s="14"/>
      <c r="C52" s="14"/>
      <c r="D52" s="14"/>
      <c r="E52" s="862" t="s">
        <v>84</v>
      </c>
      <c r="F52" s="862"/>
      <c r="G52" s="862"/>
    </row>
  </sheetData>
  <mergeCells count="10">
    <mergeCell ref="B4:H4"/>
    <mergeCell ref="B2:F2"/>
    <mergeCell ref="F1:G1"/>
    <mergeCell ref="E8:G8"/>
    <mergeCell ref="B25:B26"/>
    <mergeCell ref="E52:G52"/>
    <mergeCell ref="A8:A9"/>
    <mergeCell ref="B8:B9"/>
    <mergeCell ref="C8:C9"/>
    <mergeCell ref="D8:D9"/>
  </mergeCells>
  <printOptions horizontalCentered="1"/>
  <pageMargins left="0.70866141732283472" right="0.70866141732283472" top="0.23622047244094491" bottom="0" header="0.31496062992125984" footer="0.31496062992125984"/>
  <pageSetup paperSize="9" scale="68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AV51"/>
  <sheetViews>
    <sheetView topLeftCell="A19" zoomScale="70" zoomScaleNormal="70" zoomScaleSheetLayoutView="90" workbookViewId="0">
      <selection activeCell="D53" sqref="D53"/>
    </sheetView>
  </sheetViews>
  <sheetFormatPr defaultColWidth="9.1796875" defaultRowHeight="14.5"/>
  <cols>
    <col min="1" max="1" width="9.1796875" style="771"/>
    <col min="2" max="2" width="24.54296875" style="771" bestFit="1" customWidth="1"/>
    <col min="3" max="3" width="9.54296875" style="771" customWidth="1"/>
    <col min="4" max="4" width="8.1796875" style="771" customWidth="1"/>
    <col min="5" max="5" width="7.453125" style="771" customWidth="1"/>
    <col min="6" max="6" width="9.1796875" style="771" customWidth="1"/>
    <col min="7" max="7" width="9.54296875" style="771" customWidth="1"/>
    <col min="8" max="8" width="8.1796875" style="771" customWidth="1"/>
    <col min="9" max="9" width="6.81640625" style="771" customWidth="1"/>
    <col min="10" max="10" width="9.453125" style="771" customWidth="1"/>
    <col min="11" max="11" width="10.54296875" style="771" customWidth="1"/>
    <col min="12" max="12" width="8.54296875" style="771" customWidth="1"/>
    <col min="13" max="13" width="7.453125" style="771" customWidth="1"/>
    <col min="14" max="16" width="8.54296875" style="771" customWidth="1"/>
    <col min="17" max="17" width="7.81640625" style="771" customWidth="1"/>
    <col min="18" max="18" width="8.54296875" style="771" customWidth="1"/>
    <col min="19" max="20" width="10.54296875" style="771" customWidth="1"/>
    <col min="21" max="21" width="11.1796875" style="771" customWidth="1"/>
    <col min="22" max="22" width="10.54296875" style="771" bestFit="1" customWidth="1"/>
    <col min="23" max="16384" width="9.1796875" style="771"/>
  </cols>
  <sheetData>
    <row r="1" spans="1:24" s="746" customFormat="1" ht="15.5">
      <c r="C1" s="40"/>
      <c r="D1" s="40"/>
      <c r="E1" s="40"/>
      <c r="F1" s="40"/>
      <c r="G1" s="40"/>
      <c r="H1" s="40"/>
      <c r="I1" s="101" t="s">
        <v>0</v>
      </c>
      <c r="J1" s="101"/>
      <c r="S1" s="749"/>
      <c r="T1" s="749"/>
      <c r="U1" s="957" t="s">
        <v>536</v>
      </c>
      <c r="V1" s="957"/>
      <c r="W1" s="38"/>
      <c r="X1" s="38"/>
    </row>
    <row r="2" spans="1:24" s="746" customFormat="1" ht="20">
      <c r="E2" s="860" t="s">
        <v>743</v>
      </c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</row>
    <row r="3" spans="1:24" s="746" customFormat="1" ht="20">
      <c r="H3" s="39"/>
      <c r="I3" s="39"/>
      <c r="J3" s="39"/>
      <c r="K3" s="39"/>
      <c r="L3" s="39"/>
      <c r="M3" s="39"/>
      <c r="N3" s="39"/>
      <c r="O3" s="39"/>
      <c r="P3" s="39"/>
    </row>
    <row r="4" spans="1:24" ht="15.5">
      <c r="C4" s="861" t="s">
        <v>758</v>
      </c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742"/>
      <c r="S4" s="106"/>
      <c r="T4" s="106"/>
      <c r="U4" s="106"/>
      <c r="V4" s="106"/>
      <c r="W4" s="101"/>
    </row>
    <row r="5" spans="1:24">
      <c r="C5" s="772"/>
      <c r="D5" s="772"/>
      <c r="E5" s="772"/>
      <c r="F5" s="772"/>
      <c r="G5" s="772"/>
      <c r="H5" s="772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</row>
    <row r="6" spans="1:24">
      <c r="A6" s="74" t="s">
        <v>899</v>
      </c>
      <c r="B6" s="80"/>
    </row>
    <row r="7" spans="1:24">
      <c r="B7" s="773"/>
    </row>
    <row r="8" spans="1:24" s="74" customFormat="1" ht="24.75" customHeight="1">
      <c r="A8" s="856" t="s">
        <v>2</v>
      </c>
      <c r="B8" s="1173" t="s">
        <v>3</v>
      </c>
      <c r="C8" s="1170" t="s">
        <v>688</v>
      </c>
      <c r="D8" s="1171"/>
      <c r="E8" s="1171"/>
      <c r="F8" s="1171"/>
      <c r="G8" s="1170" t="s">
        <v>692</v>
      </c>
      <c r="H8" s="1171"/>
      <c r="I8" s="1171"/>
      <c r="J8" s="1171"/>
      <c r="K8" s="1170" t="s">
        <v>693</v>
      </c>
      <c r="L8" s="1171"/>
      <c r="M8" s="1171"/>
      <c r="N8" s="1171"/>
      <c r="O8" s="1170" t="s">
        <v>694</v>
      </c>
      <c r="P8" s="1171"/>
      <c r="Q8" s="1171"/>
      <c r="R8" s="1171"/>
      <c r="S8" s="1191" t="s">
        <v>18</v>
      </c>
      <c r="T8" s="1192"/>
      <c r="U8" s="1192"/>
      <c r="V8" s="1192"/>
    </row>
    <row r="9" spans="1:24" s="75" customFormat="1" ht="29.25" customHeight="1">
      <c r="A9" s="856"/>
      <c r="B9" s="1173"/>
      <c r="C9" s="1186" t="s">
        <v>689</v>
      </c>
      <c r="D9" s="1188" t="s">
        <v>691</v>
      </c>
      <c r="E9" s="1189"/>
      <c r="F9" s="1190"/>
      <c r="G9" s="1186" t="s">
        <v>689</v>
      </c>
      <c r="H9" s="1188" t="s">
        <v>691</v>
      </c>
      <c r="I9" s="1189"/>
      <c r="J9" s="1190"/>
      <c r="K9" s="1186" t="s">
        <v>689</v>
      </c>
      <c r="L9" s="1188" t="s">
        <v>691</v>
      </c>
      <c r="M9" s="1189"/>
      <c r="N9" s="1190"/>
      <c r="O9" s="1186" t="s">
        <v>689</v>
      </c>
      <c r="P9" s="1188" t="s">
        <v>691</v>
      </c>
      <c r="Q9" s="1189"/>
      <c r="R9" s="1190"/>
      <c r="S9" s="1186" t="s">
        <v>689</v>
      </c>
      <c r="T9" s="1188" t="s">
        <v>691</v>
      </c>
      <c r="U9" s="1189"/>
      <c r="V9" s="1190"/>
    </row>
    <row r="10" spans="1:24" s="75" customFormat="1" ht="46.5" customHeight="1">
      <c r="A10" s="856"/>
      <c r="B10" s="1173"/>
      <c r="C10" s="1187"/>
      <c r="D10" s="69" t="s">
        <v>690</v>
      </c>
      <c r="E10" s="69" t="s">
        <v>200</v>
      </c>
      <c r="F10" s="69" t="s">
        <v>18</v>
      </c>
      <c r="G10" s="1187"/>
      <c r="H10" s="69" t="s">
        <v>690</v>
      </c>
      <c r="I10" s="69" t="s">
        <v>200</v>
      </c>
      <c r="J10" s="69" t="s">
        <v>18</v>
      </c>
      <c r="K10" s="1187"/>
      <c r="L10" s="69" t="s">
        <v>690</v>
      </c>
      <c r="M10" s="69" t="s">
        <v>200</v>
      </c>
      <c r="N10" s="69" t="s">
        <v>18</v>
      </c>
      <c r="O10" s="1187"/>
      <c r="P10" s="69" t="s">
        <v>690</v>
      </c>
      <c r="Q10" s="69" t="s">
        <v>200</v>
      </c>
      <c r="R10" s="69" t="s">
        <v>18</v>
      </c>
      <c r="S10" s="1187"/>
      <c r="T10" s="69" t="s">
        <v>690</v>
      </c>
      <c r="U10" s="69" t="s">
        <v>200</v>
      </c>
      <c r="V10" s="69" t="s">
        <v>18</v>
      </c>
    </row>
    <row r="11" spans="1:24" s="142" customFormat="1" ht="16.399999999999999" customHeight="1">
      <c r="A11" s="298">
        <v>1</v>
      </c>
      <c r="B11" s="141">
        <v>2</v>
      </c>
      <c r="C11" s="141">
        <v>3</v>
      </c>
      <c r="D11" s="298">
        <v>4</v>
      </c>
      <c r="E11" s="141">
        <v>5</v>
      </c>
      <c r="F11" s="141">
        <v>6</v>
      </c>
      <c r="G11" s="298">
        <v>7</v>
      </c>
      <c r="H11" s="141">
        <v>8</v>
      </c>
      <c r="I11" s="141">
        <v>9</v>
      </c>
      <c r="J11" s="298">
        <v>10</v>
      </c>
      <c r="K11" s="141">
        <v>11</v>
      </c>
      <c r="L11" s="141">
        <v>12</v>
      </c>
      <c r="M11" s="298">
        <v>13</v>
      </c>
      <c r="N11" s="141">
        <v>14</v>
      </c>
      <c r="O11" s="141">
        <v>15</v>
      </c>
      <c r="P11" s="298">
        <v>16</v>
      </c>
      <c r="Q11" s="141">
        <v>17</v>
      </c>
      <c r="R11" s="141">
        <v>18</v>
      </c>
      <c r="S11" s="298">
        <v>19</v>
      </c>
      <c r="T11" s="141">
        <v>20</v>
      </c>
      <c r="U11" s="141">
        <v>21</v>
      </c>
      <c r="V11" s="298">
        <v>22</v>
      </c>
    </row>
    <row r="12" spans="1:24" s="142" customFormat="1" ht="16.399999999999999" customHeight="1">
      <c r="A12" s="349" t="s">
        <v>257</v>
      </c>
      <c r="B12" s="350" t="s">
        <v>901</v>
      </c>
      <c r="C12" s="456">
        <v>0</v>
      </c>
      <c r="D12" s="457">
        <v>0</v>
      </c>
      <c r="E12" s="458">
        <v>0</v>
      </c>
      <c r="F12" s="458">
        <v>0</v>
      </c>
      <c r="G12" s="459">
        <v>0</v>
      </c>
      <c r="H12" s="458">
        <v>0</v>
      </c>
      <c r="I12" s="458">
        <v>0</v>
      </c>
      <c r="J12" s="457">
        <v>0</v>
      </c>
      <c r="K12" s="456">
        <v>0</v>
      </c>
      <c r="L12" s="458">
        <f>K12*18000/100000</f>
        <v>0</v>
      </c>
      <c r="M12" s="457">
        <f>K12*2000/100000</f>
        <v>0</v>
      </c>
      <c r="N12" s="458">
        <f>SUM(L12:M12)</f>
        <v>0</v>
      </c>
      <c r="O12" s="460">
        <v>0</v>
      </c>
      <c r="P12" s="457">
        <f>O12*22500/100000</f>
        <v>0</v>
      </c>
      <c r="Q12" s="458">
        <f>O12*2500/100000</f>
        <v>0</v>
      </c>
      <c r="R12" s="458">
        <f>SUM(P12:Q12)</f>
        <v>0</v>
      </c>
      <c r="S12" s="459">
        <f>C12+G12+K12+O12</f>
        <v>0</v>
      </c>
      <c r="T12" s="458">
        <f>D12+H12+L12+P12</f>
        <v>0</v>
      </c>
      <c r="U12" s="458">
        <f>E12+I12+M12+Q12</f>
        <v>0</v>
      </c>
      <c r="V12" s="457">
        <f>SUM(T12:U12)</f>
        <v>0</v>
      </c>
    </row>
    <row r="13" spans="1:24" s="142" customFormat="1" ht="16.399999999999999" customHeight="1">
      <c r="A13" s="349" t="s">
        <v>258</v>
      </c>
      <c r="B13" s="350" t="s">
        <v>902</v>
      </c>
      <c r="C13" s="456">
        <v>0</v>
      </c>
      <c r="D13" s="457">
        <v>0</v>
      </c>
      <c r="E13" s="458">
        <v>0</v>
      </c>
      <c r="F13" s="458">
        <v>0</v>
      </c>
      <c r="G13" s="459">
        <v>0</v>
      </c>
      <c r="H13" s="458">
        <v>0</v>
      </c>
      <c r="I13" s="458">
        <v>0</v>
      </c>
      <c r="J13" s="457">
        <v>0</v>
      </c>
      <c r="K13" s="456">
        <v>0</v>
      </c>
      <c r="L13" s="458">
        <f t="shared" ref="L13:L44" si="0">K13*18000/100000</f>
        <v>0</v>
      </c>
      <c r="M13" s="457">
        <f t="shared" ref="M13:M44" si="1">K13*2000/100000</f>
        <v>0</v>
      </c>
      <c r="N13" s="458">
        <f t="shared" ref="N13:N44" si="2">SUM(L13:M13)</f>
        <v>0</v>
      </c>
      <c r="O13" s="461">
        <v>5</v>
      </c>
      <c r="P13" s="462">
        <f t="shared" ref="P13:P44" si="3">O13*22500/100000</f>
        <v>1.125</v>
      </c>
      <c r="Q13" s="463">
        <f t="shared" ref="Q13:Q44" si="4">O13*2500/100000</f>
        <v>0.125</v>
      </c>
      <c r="R13" s="463">
        <f t="shared" ref="R13:R44" si="5">SUM(P13:Q13)</f>
        <v>1.25</v>
      </c>
      <c r="S13" s="774">
        <f t="shared" ref="S13:U44" si="6">C13+G13+K13+O13</f>
        <v>5</v>
      </c>
      <c r="T13" s="463">
        <f t="shared" si="6"/>
        <v>1.125</v>
      </c>
      <c r="U13" s="463">
        <f t="shared" si="6"/>
        <v>0.125</v>
      </c>
      <c r="V13" s="462">
        <f t="shared" ref="V13:V44" si="7">SUM(T13:U13)</f>
        <v>1.25</v>
      </c>
    </row>
    <row r="14" spans="1:24" s="142" customFormat="1" ht="16.399999999999999" customHeight="1">
      <c r="A14" s="349" t="s">
        <v>259</v>
      </c>
      <c r="B14" s="350" t="s">
        <v>903</v>
      </c>
      <c r="C14" s="456">
        <v>0</v>
      </c>
      <c r="D14" s="457">
        <v>0</v>
      </c>
      <c r="E14" s="458">
        <v>0</v>
      </c>
      <c r="F14" s="458">
        <v>0</v>
      </c>
      <c r="G14" s="459">
        <v>0</v>
      </c>
      <c r="H14" s="458">
        <v>0</v>
      </c>
      <c r="I14" s="458">
        <v>0</v>
      </c>
      <c r="J14" s="457">
        <v>0</v>
      </c>
      <c r="K14" s="456">
        <v>0</v>
      </c>
      <c r="L14" s="458">
        <f t="shared" si="0"/>
        <v>0</v>
      </c>
      <c r="M14" s="457">
        <f t="shared" si="1"/>
        <v>0</v>
      </c>
      <c r="N14" s="458">
        <f t="shared" si="2"/>
        <v>0</v>
      </c>
      <c r="O14" s="460">
        <v>0</v>
      </c>
      <c r="P14" s="457">
        <f t="shared" si="3"/>
        <v>0</v>
      </c>
      <c r="Q14" s="458">
        <f t="shared" si="4"/>
        <v>0</v>
      </c>
      <c r="R14" s="458">
        <f t="shared" si="5"/>
        <v>0</v>
      </c>
      <c r="S14" s="459">
        <f t="shared" si="6"/>
        <v>0</v>
      </c>
      <c r="T14" s="458">
        <f t="shared" si="6"/>
        <v>0</v>
      </c>
      <c r="U14" s="458">
        <f t="shared" si="6"/>
        <v>0</v>
      </c>
      <c r="V14" s="457">
        <f t="shared" si="7"/>
        <v>0</v>
      </c>
    </row>
    <row r="15" spans="1:24" s="142" customFormat="1" ht="16.399999999999999" customHeight="1">
      <c r="A15" s="349" t="s">
        <v>260</v>
      </c>
      <c r="B15" s="350" t="s">
        <v>904</v>
      </c>
      <c r="C15" s="456">
        <v>0</v>
      </c>
      <c r="D15" s="457">
        <v>0</v>
      </c>
      <c r="E15" s="458">
        <v>0</v>
      </c>
      <c r="F15" s="458">
        <v>0</v>
      </c>
      <c r="G15" s="459">
        <v>0</v>
      </c>
      <c r="H15" s="458">
        <v>0</v>
      </c>
      <c r="I15" s="458">
        <v>0</v>
      </c>
      <c r="J15" s="457">
        <v>0</v>
      </c>
      <c r="K15" s="456">
        <v>0</v>
      </c>
      <c r="L15" s="458">
        <f t="shared" si="0"/>
        <v>0</v>
      </c>
      <c r="M15" s="457">
        <f t="shared" si="1"/>
        <v>0</v>
      </c>
      <c r="N15" s="458">
        <f t="shared" si="2"/>
        <v>0</v>
      </c>
      <c r="O15" s="460">
        <v>0</v>
      </c>
      <c r="P15" s="457">
        <f t="shared" si="3"/>
        <v>0</v>
      </c>
      <c r="Q15" s="458">
        <f t="shared" si="4"/>
        <v>0</v>
      </c>
      <c r="R15" s="458">
        <f t="shared" si="5"/>
        <v>0</v>
      </c>
      <c r="S15" s="459">
        <f t="shared" si="6"/>
        <v>0</v>
      </c>
      <c r="T15" s="458">
        <f t="shared" si="6"/>
        <v>0</v>
      </c>
      <c r="U15" s="458">
        <f t="shared" si="6"/>
        <v>0</v>
      </c>
      <c r="V15" s="457">
        <f t="shared" si="7"/>
        <v>0</v>
      </c>
    </row>
    <row r="16" spans="1:24" s="142" customFormat="1" ht="16.399999999999999" customHeight="1">
      <c r="A16" s="349" t="s">
        <v>261</v>
      </c>
      <c r="B16" s="350" t="s">
        <v>905</v>
      </c>
      <c r="C16" s="456">
        <v>0</v>
      </c>
      <c r="D16" s="457">
        <v>0</v>
      </c>
      <c r="E16" s="458">
        <v>0</v>
      </c>
      <c r="F16" s="458">
        <v>0</v>
      </c>
      <c r="G16" s="459">
        <v>0</v>
      </c>
      <c r="H16" s="458">
        <v>0</v>
      </c>
      <c r="I16" s="458">
        <v>0</v>
      </c>
      <c r="J16" s="457">
        <v>0</v>
      </c>
      <c r="K16" s="456">
        <v>0</v>
      </c>
      <c r="L16" s="458">
        <f t="shared" si="0"/>
        <v>0</v>
      </c>
      <c r="M16" s="457">
        <f t="shared" si="1"/>
        <v>0</v>
      </c>
      <c r="N16" s="458">
        <f t="shared" si="2"/>
        <v>0</v>
      </c>
      <c r="O16" s="460">
        <v>0</v>
      </c>
      <c r="P16" s="457">
        <f t="shared" si="3"/>
        <v>0</v>
      </c>
      <c r="Q16" s="458">
        <f t="shared" si="4"/>
        <v>0</v>
      </c>
      <c r="R16" s="458">
        <f t="shared" si="5"/>
        <v>0</v>
      </c>
      <c r="S16" s="459">
        <f t="shared" si="6"/>
        <v>0</v>
      </c>
      <c r="T16" s="458">
        <f t="shared" si="6"/>
        <v>0</v>
      </c>
      <c r="U16" s="458">
        <f t="shared" si="6"/>
        <v>0</v>
      </c>
      <c r="V16" s="457">
        <f t="shared" si="7"/>
        <v>0</v>
      </c>
    </row>
    <row r="17" spans="1:22" s="142" customFormat="1" ht="16.399999999999999" customHeight="1">
      <c r="A17" s="349" t="s">
        <v>262</v>
      </c>
      <c r="B17" s="350" t="s">
        <v>906</v>
      </c>
      <c r="C17" s="456">
        <v>0</v>
      </c>
      <c r="D17" s="457">
        <v>0</v>
      </c>
      <c r="E17" s="458">
        <v>0</v>
      </c>
      <c r="F17" s="458">
        <v>0</v>
      </c>
      <c r="G17" s="459">
        <v>0</v>
      </c>
      <c r="H17" s="458">
        <v>0</v>
      </c>
      <c r="I17" s="458">
        <v>0</v>
      </c>
      <c r="J17" s="457">
        <v>0</v>
      </c>
      <c r="K17" s="464">
        <v>3</v>
      </c>
      <c r="L17" s="463">
        <f t="shared" si="0"/>
        <v>0.54</v>
      </c>
      <c r="M17" s="462">
        <f t="shared" si="1"/>
        <v>0.06</v>
      </c>
      <c r="N17" s="463">
        <f t="shared" si="2"/>
        <v>0.60000000000000009</v>
      </c>
      <c r="O17" s="460">
        <v>0</v>
      </c>
      <c r="P17" s="457">
        <f t="shared" si="3"/>
        <v>0</v>
      </c>
      <c r="Q17" s="458">
        <f t="shared" si="4"/>
        <v>0</v>
      </c>
      <c r="R17" s="458">
        <f t="shared" si="5"/>
        <v>0</v>
      </c>
      <c r="S17" s="774">
        <f t="shared" si="6"/>
        <v>3</v>
      </c>
      <c r="T17" s="463">
        <f t="shared" si="6"/>
        <v>0.54</v>
      </c>
      <c r="U17" s="463">
        <f t="shared" si="6"/>
        <v>0.06</v>
      </c>
      <c r="V17" s="462">
        <f t="shared" si="7"/>
        <v>0.60000000000000009</v>
      </c>
    </row>
    <row r="18" spans="1:22" s="142" customFormat="1" ht="16.399999999999999" customHeight="1">
      <c r="A18" s="349" t="s">
        <v>263</v>
      </c>
      <c r="B18" s="350" t="s">
        <v>907</v>
      </c>
      <c r="C18" s="456">
        <v>0</v>
      </c>
      <c r="D18" s="457">
        <v>0</v>
      </c>
      <c r="E18" s="458">
        <v>0</v>
      </c>
      <c r="F18" s="458">
        <v>0</v>
      </c>
      <c r="G18" s="459">
        <v>0</v>
      </c>
      <c r="H18" s="458">
        <v>0</v>
      </c>
      <c r="I18" s="458">
        <v>0</v>
      </c>
      <c r="J18" s="457">
        <v>0</v>
      </c>
      <c r="K18" s="456">
        <v>0</v>
      </c>
      <c r="L18" s="458">
        <f t="shared" si="0"/>
        <v>0</v>
      </c>
      <c r="M18" s="457">
        <f t="shared" si="1"/>
        <v>0</v>
      </c>
      <c r="N18" s="458">
        <f t="shared" si="2"/>
        <v>0</v>
      </c>
      <c r="O18" s="460">
        <v>0</v>
      </c>
      <c r="P18" s="457">
        <f t="shared" si="3"/>
        <v>0</v>
      </c>
      <c r="Q18" s="458">
        <f t="shared" si="4"/>
        <v>0</v>
      </c>
      <c r="R18" s="458">
        <f t="shared" si="5"/>
        <v>0</v>
      </c>
      <c r="S18" s="459">
        <f t="shared" si="6"/>
        <v>0</v>
      </c>
      <c r="T18" s="458">
        <f t="shared" si="6"/>
        <v>0</v>
      </c>
      <c r="U18" s="458">
        <f t="shared" si="6"/>
        <v>0</v>
      </c>
      <c r="V18" s="457">
        <f t="shared" si="7"/>
        <v>0</v>
      </c>
    </row>
    <row r="19" spans="1:22" s="142" customFormat="1" ht="16.399999999999999" customHeight="1">
      <c r="A19" s="349" t="s">
        <v>264</v>
      </c>
      <c r="B19" s="350" t="s">
        <v>908</v>
      </c>
      <c r="C19" s="456">
        <v>0</v>
      </c>
      <c r="D19" s="457">
        <v>0</v>
      </c>
      <c r="E19" s="458">
        <v>0</v>
      </c>
      <c r="F19" s="458">
        <v>0</v>
      </c>
      <c r="G19" s="459">
        <v>0</v>
      </c>
      <c r="H19" s="458">
        <v>0</v>
      </c>
      <c r="I19" s="458">
        <v>0</v>
      </c>
      <c r="J19" s="457">
        <v>0</v>
      </c>
      <c r="K19" s="456">
        <v>0</v>
      </c>
      <c r="L19" s="458">
        <f t="shared" si="0"/>
        <v>0</v>
      </c>
      <c r="M19" s="457">
        <f t="shared" si="1"/>
        <v>0</v>
      </c>
      <c r="N19" s="458">
        <f t="shared" si="2"/>
        <v>0</v>
      </c>
      <c r="O19" s="460">
        <v>0</v>
      </c>
      <c r="P19" s="457">
        <f t="shared" si="3"/>
        <v>0</v>
      </c>
      <c r="Q19" s="458">
        <f t="shared" si="4"/>
        <v>0</v>
      </c>
      <c r="R19" s="458">
        <f t="shared" si="5"/>
        <v>0</v>
      </c>
      <c r="S19" s="459">
        <f t="shared" si="6"/>
        <v>0</v>
      </c>
      <c r="T19" s="458">
        <f t="shared" si="6"/>
        <v>0</v>
      </c>
      <c r="U19" s="458">
        <f t="shared" si="6"/>
        <v>0</v>
      </c>
      <c r="V19" s="457">
        <f t="shared" si="7"/>
        <v>0</v>
      </c>
    </row>
    <row r="20" spans="1:22" s="142" customFormat="1" ht="16.399999999999999" customHeight="1">
      <c r="A20" s="349" t="s">
        <v>283</v>
      </c>
      <c r="B20" s="350" t="s">
        <v>909</v>
      </c>
      <c r="C20" s="456">
        <v>0</v>
      </c>
      <c r="D20" s="457">
        <v>0</v>
      </c>
      <c r="E20" s="458">
        <v>0</v>
      </c>
      <c r="F20" s="458">
        <v>0</v>
      </c>
      <c r="G20" s="459">
        <v>0</v>
      </c>
      <c r="H20" s="458">
        <v>0</v>
      </c>
      <c r="I20" s="458">
        <v>0</v>
      </c>
      <c r="J20" s="457">
        <v>0</v>
      </c>
      <c r="K20" s="456">
        <v>0</v>
      </c>
      <c r="L20" s="458">
        <f t="shared" si="0"/>
        <v>0</v>
      </c>
      <c r="M20" s="457">
        <f t="shared" si="1"/>
        <v>0</v>
      </c>
      <c r="N20" s="458">
        <f t="shared" si="2"/>
        <v>0</v>
      </c>
      <c r="O20" s="460">
        <v>0</v>
      </c>
      <c r="P20" s="457">
        <f t="shared" si="3"/>
        <v>0</v>
      </c>
      <c r="Q20" s="458">
        <f t="shared" si="4"/>
        <v>0</v>
      </c>
      <c r="R20" s="458">
        <f t="shared" si="5"/>
        <v>0</v>
      </c>
      <c r="S20" s="459">
        <f t="shared" si="6"/>
        <v>0</v>
      </c>
      <c r="T20" s="458">
        <f t="shared" si="6"/>
        <v>0</v>
      </c>
      <c r="U20" s="458">
        <f t="shared" si="6"/>
        <v>0</v>
      </c>
      <c r="V20" s="457">
        <f t="shared" si="7"/>
        <v>0</v>
      </c>
    </row>
    <row r="21" spans="1:22" s="142" customFormat="1" ht="16.399999999999999" customHeight="1">
      <c r="A21" s="349" t="s">
        <v>284</v>
      </c>
      <c r="B21" s="350" t="s">
        <v>910</v>
      </c>
      <c r="C21" s="456">
        <v>0</v>
      </c>
      <c r="D21" s="457">
        <v>0</v>
      </c>
      <c r="E21" s="458">
        <v>0</v>
      </c>
      <c r="F21" s="458">
        <v>0</v>
      </c>
      <c r="G21" s="459">
        <v>0</v>
      </c>
      <c r="H21" s="458">
        <v>0</v>
      </c>
      <c r="I21" s="458">
        <v>0</v>
      </c>
      <c r="J21" s="457">
        <v>0</v>
      </c>
      <c r="K21" s="456">
        <v>0</v>
      </c>
      <c r="L21" s="458">
        <f t="shared" si="0"/>
        <v>0</v>
      </c>
      <c r="M21" s="457">
        <f t="shared" si="1"/>
        <v>0</v>
      </c>
      <c r="N21" s="458">
        <f t="shared" si="2"/>
        <v>0</v>
      </c>
      <c r="O21" s="460">
        <v>0</v>
      </c>
      <c r="P21" s="457">
        <f t="shared" si="3"/>
        <v>0</v>
      </c>
      <c r="Q21" s="458">
        <f t="shared" si="4"/>
        <v>0</v>
      </c>
      <c r="R21" s="458">
        <f t="shared" si="5"/>
        <v>0</v>
      </c>
      <c r="S21" s="459">
        <f t="shared" si="6"/>
        <v>0</v>
      </c>
      <c r="T21" s="458">
        <f t="shared" si="6"/>
        <v>0</v>
      </c>
      <c r="U21" s="458">
        <f t="shared" si="6"/>
        <v>0</v>
      </c>
      <c r="V21" s="457">
        <f t="shared" si="7"/>
        <v>0</v>
      </c>
    </row>
    <row r="22" spans="1:22" s="142" customFormat="1" ht="16.399999999999999" customHeight="1">
      <c r="A22" s="349" t="s">
        <v>285</v>
      </c>
      <c r="B22" s="350" t="s">
        <v>911</v>
      </c>
      <c r="C22" s="456">
        <v>0</v>
      </c>
      <c r="D22" s="457">
        <v>0</v>
      </c>
      <c r="E22" s="458">
        <v>0</v>
      </c>
      <c r="F22" s="458">
        <v>0</v>
      </c>
      <c r="G22" s="459">
        <v>0</v>
      </c>
      <c r="H22" s="458">
        <v>0</v>
      </c>
      <c r="I22" s="458">
        <v>0</v>
      </c>
      <c r="J22" s="457">
        <v>0</v>
      </c>
      <c r="K22" s="456">
        <v>0</v>
      </c>
      <c r="L22" s="458">
        <f t="shared" si="0"/>
        <v>0</v>
      </c>
      <c r="M22" s="457">
        <f t="shared" si="1"/>
        <v>0</v>
      </c>
      <c r="N22" s="458">
        <f t="shared" si="2"/>
        <v>0</v>
      </c>
      <c r="O22" s="461">
        <v>1</v>
      </c>
      <c r="P22" s="462">
        <f t="shared" si="3"/>
        <v>0.22500000000000001</v>
      </c>
      <c r="Q22" s="463">
        <f t="shared" si="4"/>
        <v>2.5000000000000001E-2</v>
      </c>
      <c r="R22" s="463">
        <f t="shared" si="5"/>
        <v>0.25</v>
      </c>
      <c r="S22" s="774">
        <f t="shared" si="6"/>
        <v>1</v>
      </c>
      <c r="T22" s="463">
        <f t="shared" si="6"/>
        <v>0.22500000000000001</v>
      </c>
      <c r="U22" s="463">
        <f t="shared" si="6"/>
        <v>2.5000000000000001E-2</v>
      </c>
      <c r="V22" s="462">
        <f t="shared" si="7"/>
        <v>0.25</v>
      </c>
    </row>
    <row r="23" spans="1:22" s="142" customFormat="1" ht="16.399999999999999" customHeight="1">
      <c r="A23" s="349" t="s">
        <v>313</v>
      </c>
      <c r="B23" s="350" t="s">
        <v>912</v>
      </c>
      <c r="C23" s="456">
        <v>0</v>
      </c>
      <c r="D23" s="457">
        <v>0</v>
      </c>
      <c r="E23" s="458">
        <v>0</v>
      </c>
      <c r="F23" s="458">
        <v>0</v>
      </c>
      <c r="G23" s="459">
        <v>0</v>
      </c>
      <c r="H23" s="458">
        <v>0</v>
      </c>
      <c r="I23" s="458">
        <v>0</v>
      </c>
      <c r="J23" s="457">
        <v>0</v>
      </c>
      <c r="K23" s="456">
        <v>0</v>
      </c>
      <c r="L23" s="458">
        <f t="shared" si="0"/>
        <v>0</v>
      </c>
      <c r="M23" s="457">
        <f t="shared" si="1"/>
        <v>0</v>
      </c>
      <c r="N23" s="458">
        <f t="shared" si="2"/>
        <v>0</v>
      </c>
      <c r="O23" s="460">
        <v>0</v>
      </c>
      <c r="P23" s="457">
        <f t="shared" si="3"/>
        <v>0</v>
      </c>
      <c r="Q23" s="458">
        <f t="shared" si="4"/>
        <v>0</v>
      </c>
      <c r="R23" s="458">
        <f t="shared" si="5"/>
        <v>0</v>
      </c>
      <c r="S23" s="459">
        <f t="shared" si="6"/>
        <v>0</v>
      </c>
      <c r="T23" s="458">
        <f t="shared" si="6"/>
        <v>0</v>
      </c>
      <c r="U23" s="458">
        <f t="shared" si="6"/>
        <v>0</v>
      </c>
      <c r="V23" s="457">
        <f t="shared" si="7"/>
        <v>0</v>
      </c>
    </row>
    <row r="24" spans="1:22" s="142" customFormat="1" ht="16.399999999999999" customHeight="1">
      <c r="A24" s="349" t="s">
        <v>314</v>
      </c>
      <c r="B24" s="350" t="s">
        <v>913</v>
      </c>
      <c r="C24" s="456">
        <v>0</v>
      </c>
      <c r="D24" s="457">
        <v>0</v>
      </c>
      <c r="E24" s="458">
        <v>0</v>
      </c>
      <c r="F24" s="458">
        <v>0</v>
      </c>
      <c r="G24" s="459">
        <v>0</v>
      </c>
      <c r="H24" s="458">
        <v>0</v>
      </c>
      <c r="I24" s="458">
        <v>0</v>
      </c>
      <c r="J24" s="457">
        <v>0</v>
      </c>
      <c r="K24" s="456">
        <v>0</v>
      </c>
      <c r="L24" s="458">
        <f t="shared" si="0"/>
        <v>0</v>
      </c>
      <c r="M24" s="457">
        <f t="shared" si="1"/>
        <v>0</v>
      </c>
      <c r="N24" s="458">
        <f t="shared" si="2"/>
        <v>0</v>
      </c>
      <c r="O24" s="461">
        <v>1</v>
      </c>
      <c r="P24" s="462">
        <f t="shared" si="3"/>
        <v>0.22500000000000001</v>
      </c>
      <c r="Q24" s="463">
        <f t="shared" si="4"/>
        <v>2.5000000000000001E-2</v>
      </c>
      <c r="R24" s="463">
        <f t="shared" si="5"/>
        <v>0.25</v>
      </c>
      <c r="S24" s="774">
        <f t="shared" si="6"/>
        <v>1</v>
      </c>
      <c r="T24" s="463">
        <f t="shared" si="6"/>
        <v>0.22500000000000001</v>
      </c>
      <c r="U24" s="463">
        <f t="shared" si="6"/>
        <v>2.5000000000000001E-2</v>
      </c>
      <c r="V24" s="462">
        <f t="shared" si="7"/>
        <v>0.25</v>
      </c>
    </row>
    <row r="25" spans="1:22" s="142" customFormat="1" ht="16.399999999999999" customHeight="1">
      <c r="A25" s="349" t="s">
        <v>315</v>
      </c>
      <c r="B25" s="350" t="s">
        <v>914</v>
      </c>
      <c r="C25" s="456">
        <v>0</v>
      </c>
      <c r="D25" s="457">
        <v>0</v>
      </c>
      <c r="E25" s="458">
        <v>0</v>
      </c>
      <c r="F25" s="458">
        <v>0</v>
      </c>
      <c r="G25" s="459">
        <v>0</v>
      </c>
      <c r="H25" s="458">
        <v>0</v>
      </c>
      <c r="I25" s="458">
        <v>0</v>
      </c>
      <c r="J25" s="457">
        <v>0</v>
      </c>
      <c r="K25" s="456">
        <v>0</v>
      </c>
      <c r="L25" s="458">
        <f t="shared" si="0"/>
        <v>0</v>
      </c>
      <c r="M25" s="457">
        <f t="shared" si="1"/>
        <v>0</v>
      </c>
      <c r="N25" s="458">
        <f t="shared" si="2"/>
        <v>0</v>
      </c>
      <c r="O25" s="460">
        <v>0</v>
      </c>
      <c r="P25" s="457">
        <f t="shared" si="3"/>
        <v>0</v>
      </c>
      <c r="Q25" s="458">
        <f t="shared" si="4"/>
        <v>0</v>
      </c>
      <c r="R25" s="458">
        <f t="shared" si="5"/>
        <v>0</v>
      </c>
      <c r="S25" s="459">
        <f t="shared" si="6"/>
        <v>0</v>
      </c>
      <c r="T25" s="458">
        <f t="shared" si="6"/>
        <v>0</v>
      </c>
      <c r="U25" s="458">
        <f t="shared" si="6"/>
        <v>0</v>
      </c>
      <c r="V25" s="457">
        <f t="shared" si="7"/>
        <v>0</v>
      </c>
    </row>
    <row r="26" spans="1:22" s="142" customFormat="1" ht="16.399999999999999" customHeight="1">
      <c r="A26" s="349" t="s">
        <v>316</v>
      </c>
      <c r="B26" s="350" t="s">
        <v>915</v>
      </c>
      <c r="C26" s="456">
        <v>0</v>
      </c>
      <c r="D26" s="457">
        <v>0</v>
      </c>
      <c r="E26" s="458">
        <v>0</v>
      </c>
      <c r="F26" s="458">
        <v>0</v>
      </c>
      <c r="G26" s="459">
        <v>0</v>
      </c>
      <c r="H26" s="458">
        <v>0</v>
      </c>
      <c r="I26" s="458">
        <v>0</v>
      </c>
      <c r="J26" s="457">
        <v>0</v>
      </c>
      <c r="K26" s="456">
        <v>0</v>
      </c>
      <c r="L26" s="458">
        <f t="shared" si="0"/>
        <v>0</v>
      </c>
      <c r="M26" s="457">
        <f t="shared" si="1"/>
        <v>0</v>
      </c>
      <c r="N26" s="458">
        <f t="shared" si="2"/>
        <v>0</v>
      </c>
      <c r="O26" s="460">
        <v>0</v>
      </c>
      <c r="P26" s="457">
        <f t="shared" si="3"/>
        <v>0</v>
      </c>
      <c r="Q26" s="458">
        <f t="shared" si="4"/>
        <v>0</v>
      </c>
      <c r="R26" s="458">
        <f t="shared" si="5"/>
        <v>0</v>
      </c>
      <c r="S26" s="459">
        <f t="shared" si="6"/>
        <v>0</v>
      </c>
      <c r="T26" s="458">
        <f t="shared" si="6"/>
        <v>0</v>
      </c>
      <c r="U26" s="458">
        <f t="shared" si="6"/>
        <v>0</v>
      </c>
      <c r="V26" s="457">
        <f t="shared" si="7"/>
        <v>0</v>
      </c>
    </row>
    <row r="27" spans="1:22" s="142" customFormat="1" ht="16.399999999999999" customHeight="1">
      <c r="A27" s="349" t="s">
        <v>916</v>
      </c>
      <c r="B27" s="350" t="s">
        <v>917</v>
      </c>
      <c r="C27" s="456">
        <v>0</v>
      </c>
      <c r="D27" s="457">
        <v>0</v>
      </c>
      <c r="E27" s="458">
        <v>0</v>
      </c>
      <c r="F27" s="458">
        <v>0</v>
      </c>
      <c r="G27" s="459">
        <v>0</v>
      </c>
      <c r="H27" s="458">
        <v>0</v>
      </c>
      <c r="I27" s="458">
        <v>0</v>
      </c>
      <c r="J27" s="457">
        <v>0</v>
      </c>
      <c r="K27" s="456">
        <v>0</v>
      </c>
      <c r="L27" s="458">
        <f t="shared" si="0"/>
        <v>0</v>
      </c>
      <c r="M27" s="457">
        <f t="shared" si="1"/>
        <v>0</v>
      </c>
      <c r="N27" s="458">
        <f t="shared" si="2"/>
        <v>0</v>
      </c>
      <c r="O27" s="461">
        <v>1</v>
      </c>
      <c r="P27" s="462">
        <f t="shared" si="3"/>
        <v>0.22500000000000001</v>
      </c>
      <c r="Q27" s="463">
        <f t="shared" si="4"/>
        <v>2.5000000000000001E-2</v>
      </c>
      <c r="R27" s="463">
        <f t="shared" si="5"/>
        <v>0.25</v>
      </c>
      <c r="S27" s="774">
        <f t="shared" si="6"/>
        <v>1</v>
      </c>
      <c r="T27" s="463">
        <f t="shared" si="6"/>
        <v>0.22500000000000001</v>
      </c>
      <c r="U27" s="463">
        <f t="shared" si="6"/>
        <v>2.5000000000000001E-2</v>
      </c>
      <c r="V27" s="462">
        <f t="shared" si="7"/>
        <v>0.25</v>
      </c>
    </row>
    <row r="28" spans="1:22" s="142" customFormat="1" ht="16.399999999999999" customHeight="1">
      <c r="A28" s="349" t="s">
        <v>918</v>
      </c>
      <c r="B28" s="350" t="s">
        <v>919</v>
      </c>
      <c r="C28" s="456">
        <v>0</v>
      </c>
      <c r="D28" s="457">
        <v>0</v>
      </c>
      <c r="E28" s="458">
        <v>0</v>
      </c>
      <c r="F28" s="458">
        <v>0</v>
      </c>
      <c r="G28" s="459">
        <v>0</v>
      </c>
      <c r="H28" s="458">
        <v>0</v>
      </c>
      <c r="I28" s="458">
        <v>0</v>
      </c>
      <c r="J28" s="457">
        <v>0</v>
      </c>
      <c r="K28" s="456">
        <v>0</v>
      </c>
      <c r="L28" s="458">
        <f t="shared" si="0"/>
        <v>0</v>
      </c>
      <c r="M28" s="457">
        <f t="shared" si="1"/>
        <v>0</v>
      </c>
      <c r="N28" s="458">
        <f t="shared" si="2"/>
        <v>0</v>
      </c>
      <c r="O28" s="460">
        <v>0</v>
      </c>
      <c r="P28" s="457">
        <f t="shared" si="3"/>
        <v>0</v>
      </c>
      <c r="Q28" s="458">
        <f t="shared" si="4"/>
        <v>0</v>
      </c>
      <c r="R28" s="458">
        <f t="shared" si="5"/>
        <v>0</v>
      </c>
      <c r="S28" s="459">
        <f t="shared" si="6"/>
        <v>0</v>
      </c>
      <c r="T28" s="458">
        <f t="shared" si="6"/>
        <v>0</v>
      </c>
      <c r="U28" s="458">
        <f t="shared" si="6"/>
        <v>0</v>
      </c>
      <c r="V28" s="457">
        <f t="shared" si="7"/>
        <v>0</v>
      </c>
    </row>
    <row r="29" spans="1:22" ht="16.399999999999999" customHeight="1">
      <c r="A29" s="349" t="s">
        <v>920</v>
      </c>
      <c r="B29" s="350" t="s">
        <v>921</v>
      </c>
      <c r="C29" s="775">
        <v>0</v>
      </c>
      <c r="D29" s="776">
        <v>0</v>
      </c>
      <c r="E29" s="776">
        <v>0</v>
      </c>
      <c r="F29" s="776">
        <v>0</v>
      </c>
      <c r="G29" s="775">
        <v>0</v>
      </c>
      <c r="H29" s="776">
        <v>0</v>
      </c>
      <c r="I29" s="776">
        <v>0</v>
      </c>
      <c r="J29" s="776">
        <v>0</v>
      </c>
      <c r="K29" s="775">
        <v>0</v>
      </c>
      <c r="L29" s="458">
        <f t="shared" si="0"/>
        <v>0</v>
      </c>
      <c r="M29" s="457">
        <f t="shared" si="1"/>
        <v>0</v>
      </c>
      <c r="N29" s="458">
        <f t="shared" si="2"/>
        <v>0</v>
      </c>
      <c r="O29" s="465">
        <v>1</v>
      </c>
      <c r="P29" s="462">
        <f t="shared" si="3"/>
        <v>0.22500000000000001</v>
      </c>
      <c r="Q29" s="463">
        <f t="shared" si="4"/>
        <v>2.5000000000000001E-2</v>
      </c>
      <c r="R29" s="463">
        <f t="shared" si="5"/>
        <v>0.25</v>
      </c>
      <c r="S29" s="774">
        <f t="shared" si="6"/>
        <v>1</v>
      </c>
      <c r="T29" s="463">
        <f t="shared" si="6"/>
        <v>0.22500000000000001</v>
      </c>
      <c r="U29" s="463">
        <f t="shared" si="6"/>
        <v>2.5000000000000001E-2</v>
      </c>
      <c r="V29" s="462">
        <f t="shared" si="7"/>
        <v>0.25</v>
      </c>
    </row>
    <row r="30" spans="1:22" ht="16.399999999999999" customHeight="1">
      <c r="A30" s="349" t="s">
        <v>922</v>
      </c>
      <c r="B30" s="350" t="s">
        <v>923</v>
      </c>
      <c r="C30" s="775">
        <v>0</v>
      </c>
      <c r="D30" s="776">
        <v>0</v>
      </c>
      <c r="E30" s="776">
        <v>0</v>
      </c>
      <c r="F30" s="776">
        <v>0</v>
      </c>
      <c r="G30" s="775">
        <v>0</v>
      </c>
      <c r="H30" s="776">
        <v>0</v>
      </c>
      <c r="I30" s="776">
        <v>0</v>
      </c>
      <c r="J30" s="776">
        <v>0</v>
      </c>
      <c r="K30" s="466">
        <v>1</v>
      </c>
      <c r="L30" s="463">
        <f t="shared" si="0"/>
        <v>0.18</v>
      </c>
      <c r="M30" s="462">
        <f t="shared" si="1"/>
        <v>0.02</v>
      </c>
      <c r="N30" s="463">
        <f t="shared" si="2"/>
        <v>0.19999999999999998</v>
      </c>
      <c r="O30" s="777">
        <v>0</v>
      </c>
      <c r="P30" s="457">
        <f t="shared" si="3"/>
        <v>0</v>
      </c>
      <c r="Q30" s="458">
        <f t="shared" si="4"/>
        <v>0</v>
      </c>
      <c r="R30" s="458">
        <f t="shared" si="5"/>
        <v>0</v>
      </c>
      <c r="S30" s="774">
        <f t="shared" si="6"/>
        <v>1</v>
      </c>
      <c r="T30" s="458">
        <f t="shared" si="6"/>
        <v>0.18</v>
      </c>
      <c r="U30" s="458">
        <f t="shared" si="6"/>
        <v>0.02</v>
      </c>
      <c r="V30" s="457">
        <f t="shared" si="7"/>
        <v>0.19999999999999998</v>
      </c>
    </row>
    <row r="31" spans="1:22" ht="16.399999999999999" customHeight="1">
      <c r="A31" s="349" t="s">
        <v>924</v>
      </c>
      <c r="B31" s="350" t="s">
        <v>925</v>
      </c>
      <c r="C31" s="775">
        <v>0</v>
      </c>
      <c r="D31" s="776">
        <v>0</v>
      </c>
      <c r="E31" s="776">
        <v>0</v>
      </c>
      <c r="F31" s="776">
        <v>0</v>
      </c>
      <c r="G31" s="775">
        <v>0</v>
      </c>
      <c r="H31" s="776">
        <v>0</v>
      </c>
      <c r="I31" s="776">
        <v>0</v>
      </c>
      <c r="J31" s="776">
        <v>0</v>
      </c>
      <c r="K31" s="775">
        <v>0</v>
      </c>
      <c r="L31" s="458">
        <f t="shared" si="0"/>
        <v>0</v>
      </c>
      <c r="M31" s="457">
        <f t="shared" si="1"/>
        <v>0</v>
      </c>
      <c r="N31" s="458">
        <f t="shared" si="2"/>
        <v>0</v>
      </c>
      <c r="O31" s="777">
        <v>0</v>
      </c>
      <c r="P31" s="457">
        <f t="shared" si="3"/>
        <v>0</v>
      </c>
      <c r="Q31" s="458">
        <f t="shared" si="4"/>
        <v>0</v>
      </c>
      <c r="R31" s="458">
        <f t="shared" si="5"/>
        <v>0</v>
      </c>
      <c r="S31" s="459">
        <f t="shared" si="6"/>
        <v>0</v>
      </c>
      <c r="T31" s="458">
        <f t="shared" si="6"/>
        <v>0</v>
      </c>
      <c r="U31" s="458">
        <f t="shared" si="6"/>
        <v>0</v>
      </c>
      <c r="V31" s="457">
        <f t="shared" si="7"/>
        <v>0</v>
      </c>
    </row>
    <row r="32" spans="1:22" ht="16.399999999999999" customHeight="1">
      <c r="A32" s="349" t="s">
        <v>926</v>
      </c>
      <c r="B32" s="350" t="s">
        <v>927</v>
      </c>
      <c r="C32" s="775">
        <v>0</v>
      </c>
      <c r="D32" s="776">
        <v>0</v>
      </c>
      <c r="E32" s="776">
        <v>0</v>
      </c>
      <c r="F32" s="776">
        <v>0</v>
      </c>
      <c r="G32" s="775">
        <v>0</v>
      </c>
      <c r="H32" s="776">
        <v>0</v>
      </c>
      <c r="I32" s="776">
        <v>0</v>
      </c>
      <c r="J32" s="776">
        <v>0</v>
      </c>
      <c r="K32" s="775">
        <v>0</v>
      </c>
      <c r="L32" s="458">
        <f t="shared" si="0"/>
        <v>0</v>
      </c>
      <c r="M32" s="457">
        <f t="shared" si="1"/>
        <v>0</v>
      </c>
      <c r="N32" s="458">
        <f t="shared" si="2"/>
        <v>0</v>
      </c>
      <c r="O32" s="465">
        <v>1</v>
      </c>
      <c r="P32" s="462">
        <f t="shared" si="3"/>
        <v>0.22500000000000001</v>
      </c>
      <c r="Q32" s="463">
        <f t="shared" si="4"/>
        <v>2.5000000000000001E-2</v>
      </c>
      <c r="R32" s="463">
        <f t="shared" si="5"/>
        <v>0.25</v>
      </c>
      <c r="S32" s="774">
        <f t="shared" si="6"/>
        <v>1</v>
      </c>
      <c r="T32" s="463">
        <f t="shared" si="6"/>
        <v>0.22500000000000001</v>
      </c>
      <c r="U32" s="463">
        <f t="shared" si="6"/>
        <v>2.5000000000000001E-2</v>
      </c>
      <c r="V32" s="462">
        <f t="shared" si="7"/>
        <v>0.25</v>
      </c>
    </row>
    <row r="33" spans="1:48" ht="16.399999999999999" customHeight="1">
      <c r="A33" s="349" t="s">
        <v>928</v>
      </c>
      <c r="B33" s="350" t="s">
        <v>929</v>
      </c>
      <c r="C33" s="775">
        <v>0</v>
      </c>
      <c r="D33" s="776">
        <v>0</v>
      </c>
      <c r="E33" s="776">
        <v>0</v>
      </c>
      <c r="F33" s="776">
        <v>0</v>
      </c>
      <c r="G33" s="775">
        <v>0</v>
      </c>
      <c r="H33" s="776">
        <v>0</v>
      </c>
      <c r="I33" s="776">
        <v>0</v>
      </c>
      <c r="J33" s="776">
        <v>0</v>
      </c>
      <c r="K33" s="466">
        <v>1</v>
      </c>
      <c r="L33" s="463">
        <f t="shared" si="0"/>
        <v>0.18</v>
      </c>
      <c r="M33" s="462">
        <f t="shared" si="1"/>
        <v>0.02</v>
      </c>
      <c r="N33" s="463">
        <f t="shared" si="2"/>
        <v>0.19999999999999998</v>
      </c>
      <c r="O33" s="465">
        <v>2</v>
      </c>
      <c r="P33" s="462">
        <f t="shared" si="3"/>
        <v>0.45</v>
      </c>
      <c r="Q33" s="463">
        <f t="shared" si="4"/>
        <v>0.05</v>
      </c>
      <c r="R33" s="463">
        <f t="shared" si="5"/>
        <v>0.5</v>
      </c>
      <c r="S33" s="774">
        <f t="shared" si="6"/>
        <v>3</v>
      </c>
      <c r="T33" s="463">
        <f t="shared" si="6"/>
        <v>0.63</v>
      </c>
      <c r="U33" s="463">
        <f t="shared" si="6"/>
        <v>7.0000000000000007E-2</v>
      </c>
      <c r="V33" s="462">
        <f t="shared" si="7"/>
        <v>0.7</v>
      </c>
    </row>
    <row r="34" spans="1:48" ht="16.399999999999999" customHeight="1">
      <c r="A34" s="349" t="s">
        <v>930</v>
      </c>
      <c r="B34" s="350" t="s">
        <v>931</v>
      </c>
      <c r="C34" s="775">
        <v>0</v>
      </c>
      <c r="D34" s="776">
        <v>0</v>
      </c>
      <c r="E34" s="776">
        <v>0</v>
      </c>
      <c r="F34" s="776">
        <v>0</v>
      </c>
      <c r="G34" s="775">
        <v>0</v>
      </c>
      <c r="H34" s="776">
        <v>0</v>
      </c>
      <c r="I34" s="776">
        <v>0</v>
      </c>
      <c r="J34" s="776">
        <v>0</v>
      </c>
      <c r="K34" s="775">
        <v>0</v>
      </c>
      <c r="L34" s="458">
        <f t="shared" si="0"/>
        <v>0</v>
      </c>
      <c r="M34" s="457">
        <f t="shared" si="1"/>
        <v>0</v>
      </c>
      <c r="N34" s="458">
        <f t="shared" si="2"/>
        <v>0</v>
      </c>
      <c r="O34" s="465">
        <v>1</v>
      </c>
      <c r="P34" s="462">
        <f t="shared" si="3"/>
        <v>0.22500000000000001</v>
      </c>
      <c r="Q34" s="463">
        <f t="shared" si="4"/>
        <v>2.5000000000000001E-2</v>
      </c>
      <c r="R34" s="463">
        <f t="shared" si="5"/>
        <v>0.25</v>
      </c>
      <c r="S34" s="774">
        <f t="shared" si="6"/>
        <v>1</v>
      </c>
      <c r="T34" s="463">
        <f t="shared" si="6"/>
        <v>0.22500000000000001</v>
      </c>
      <c r="U34" s="463">
        <f t="shared" si="6"/>
        <v>2.5000000000000001E-2</v>
      </c>
      <c r="V34" s="462">
        <f t="shared" si="7"/>
        <v>0.25</v>
      </c>
    </row>
    <row r="35" spans="1:48" ht="16.399999999999999" customHeight="1">
      <c r="A35" s="349" t="s">
        <v>932</v>
      </c>
      <c r="B35" s="350" t="s">
        <v>933</v>
      </c>
      <c r="C35" s="775">
        <v>0</v>
      </c>
      <c r="D35" s="776">
        <v>0</v>
      </c>
      <c r="E35" s="776">
        <v>0</v>
      </c>
      <c r="F35" s="776">
        <v>0</v>
      </c>
      <c r="G35" s="775">
        <v>0</v>
      </c>
      <c r="H35" s="776">
        <v>0</v>
      </c>
      <c r="I35" s="776">
        <v>0</v>
      </c>
      <c r="J35" s="776">
        <v>0</v>
      </c>
      <c r="K35" s="775">
        <v>0</v>
      </c>
      <c r="L35" s="458">
        <f t="shared" si="0"/>
        <v>0</v>
      </c>
      <c r="M35" s="457">
        <f t="shared" si="1"/>
        <v>0</v>
      </c>
      <c r="N35" s="458">
        <f t="shared" si="2"/>
        <v>0</v>
      </c>
      <c r="O35" s="777">
        <v>0</v>
      </c>
      <c r="P35" s="457">
        <f t="shared" si="3"/>
        <v>0</v>
      </c>
      <c r="Q35" s="458">
        <f t="shared" si="4"/>
        <v>0</v>
      </c>
      <c r="R35" s="458">
        <f t="shared" si="5"/>
        <v>0</v>
      </c>
      <c r="S35" s="459">
        <f t="shared" si="6"/>
        <v>0</v>
      </c>
      <c r="T35" s="458">
        <f t="shared" si="6"/>
        <v>0</v>
      </c>
      <c r="U35" s="458">
        <f t="shared" si="6"/>
        <v>0</v>
      </c>
      <c r="V35" s="457">
        <f t="shared" si="7"/>
        <v>0</v>
      </c>
    </row>
    <row r="36" spans="1:48" ht="16.399999999999999" customHeight="1">
      <c r="A36" s="349" t="s">
        <v>934</v>
      </c>
      <c r="B36" s="350" t="s">
        <v>935</v>
      </c>
      <c r="C36" s="775">
        <v>0</v>
      </c>
      <c r="D36" s="776">
        <v>0</v>
      </c>
      <c r="E36" s="776">
        <v>0</v>
      </c>
      <c r="F36" s="776">
        <v>0</v>
      </c>
      <c r="G36" s="775">
        <v>0</v>
      </c>
      <c r="H36" s="776">
        <v>0</v>
      </c>
      <c r="I36" s="776">
        <v>0</v>
      </c>
      <c r="J36" s="776">
        <v>0</v>
      </c>
      <c r="K36" s="775">
        <v>0</v>
      </c>
      <c r="L36" s="458">
        <f t="shared" si="0"/>
        <v>0</v>
      </c>
      <c r="M36" s="457">
        <f t="shared" si="1"/>
        <v>0</v>
      </c>
      <c r="N36" s="458">
        <f t="shared" si="2"/>
        <v>0</v>
      </c>
      <c r="O36" s="777">
        <v>0</v>
      </c>
      <c r="P36" s="457">
        <f t="shared" si="3"/>
        <v>0</v>
      </c>
      <c r="Q36" s="458">
        <f t="shared" si="4"/>
        <v>0</v>
      </c>
      <c r="R36" s="458">
        <f t="shared" si="5"/>
        <v>0</v>
      </c>
      <c r="S36" s="459">
        <f t="shared" si="6"/>
        <v>0</v>
      </c>
      <c r="T36" s="458">
        <f t="shared" si="6"/>
        <v>0</v>
      </c>
      <c r="U36" s="458">
        <f t="shared" si="6"/>
        <v>0</v>
      </c>
      <c r="V36" s="457">
        <f t="shared" si="7"/>
        <v>0</v>
      </c>
    </row>
    <row r="37" spans="1:48" ht="16.399999999999999" customHeight="1">
      <c r="A37" s="349" t="s">
        <v>936</v>
      </c>
      <c r="B37" s="350" t="s">
        <v>937</v>
      </c>
      <c r="C37" s="775">
        <v>0</v>
      </c>
      <c r="D37" s="776">
        <v>0</v>
      </c>
      <c r="E37" s="776">
        <v>0</v>
      </c>
      <c r="F37" s="776">
        <v>0</v>
      </c>
      <c r="G37" s="775">
        <v>0</v>
      </c>
      <c r="H37" s="776">
        <v>0</v>
      </c>
      <c r="I37" s="776">
        <v>0</v>
      </c>
      <c r="J37" s="776">
        <v>0</v>
      </c>
      <c r="K37" s="775">
        <v>0</v>
      </c>
      <c r="L37" s="458">
        <f t="shared" si="0"/>
        <v>0</v>
      </c>
      <c r="M37" s="457">
        <f t="shared" si="1"/>
        <v>0</v>
      </c>
      <c r="N37" s="458">
        <f t="shared" si="2"/>
        <v>0</v>
      </c>
      <c r="O37" s="777">
        <v>0</v>
      </c>
      <c r="P37" s="457">
        <f t="shared" si="3"/>
        <v>0</v>
      </c>
      <c r="Q37" s="458">
        <f t="shared" si="4"/>
        <v>0</v>
      </c>
      <c r="R37" s="458">
        <f t="shared" si="5"/>
        <v>0</v>
      </c>
      <c r="S37" s="459">
        <f t="shared" si="6"/>
        <v>0</v>
      </c>
      <c r="T37" s="458">
        <f t="shared" si="6"/>
        <v>0</v>
      </c>
      <c r="U37" s="458">
        <f t="shared" si="6"/>
        <v>0</v>
      </c>
      <c r="V37" s="457">
        <f t="shared" si="7"/>
        <v>0</v>
      </c>
    </row>
    <row r="38" spans="1:48" ht="16.399999999999999" customHeight="1">
      <c r="A38" s="349" t="s">
        <v>938</v>
      </c>
      <c r="B38" s="350" t="s">
        <v>939</v>
      </c>
      <c r="C38" s="775">
        <v>0</v>
      </c>
      <c r="D38" s="776">
        <v>0</v>
      </c>
      <c r="E38" s="776">
        <v>0</v>
      </c>
      <c r="F38" s="776">
        <v>0</v>
      </c>
      <c r="G38" s="775">
        <v>0</v>
      </c>
      <c r="H38" s="776">
        <v>0</v>
      </c>
      <c r="I38" s="776">
        <v>0</v>
      </c>
      <c r="J38" s="776">
        <v>0</v>
      </c>
      <c r="K38" s="775">
        <v>0</v>
      </c>
      <c r="L38" s="458">
        <f t="shared" si="0"/>
        <v>0</v>
      </c>
      <c r="M38" s="457">
        <f t="shared" si="1"/>
        <v>0</v>
      </c>
      <c r="N38" s="458">
        <f t="shared" si="2"/>
        <v>0</v>
      </c>
      <c r="O38" s="777">
        <v>0</v>
      </c>
      <c r="P38" s="457">
        <f t="shared" si="3"/>
        <v>0</v>
      </c>
      <c r="Q38" s="458">
        <f t="shared" si="4"/>
        <v>0</v>
      </c>
      <c r="R38" s="458">
        <f t="shared" si="5"/>
        <v>0</v>
      </c>
      <c r="S38" s="459">
        <f t="shared" si="6"/>
        <v>0</v>
      </c>
      <c r="T38" s="458">
        <f t="shared" si="6"/>
        <v>0</v>
      </c>
      <c r="U38" s="458">
        <f t="shared" si="6"/>
        <v>0</v>
      </c>
      <c r="V38" s="457">
        <f t="shared" si="7"/>
        <v>0</v>
      </c>
    </row>
    <row r="39" spans="1:48" ht="16.399999999999999" customHeight="1">
      <c r="A39" s="349" t="s">
        <v>940</v>
      </c>
      <c r="B39" s="356" t="s">
        <v>941</v>
      </c>
      <c r="C39" s="775">
        <v>0</v>
      </c>
      <c r="D39" s="776">
        <v>0</v>
      </c>
      <c r="E39" s="776">
        <v>0</v>
      </c>
      <c r="F39" s="776">
        <v>0</v>
      </c>
      <c r="G39" s="775">
        <v>0</v>
      </c>
      <c r="H39" s="776">
        <v>0</v>
      </c>
      <c r="I39" s="776">
        <v>0</v>
      </c>
      <c r="J39" s="776">
        <v>0</v>
      </c>
      <c r="K39" s="775">
        <v>0</v>
      </c>
      <c r="L39" s="458">
        <f t="shared" si="0"/>
        <v>0</v>
      </c>
      <c r="M39" s="457">
        <f t="shared" si="1"/>
        <v>0</v>
      </c>
      <c r="N39" s="458">
        <f t="shared" si="2"/>
        <v>0</v>
      </c>
      <c r="O39" s="777">
        <v>0</v>
      </c>
      <c r="P39" s="457">
        <f t="shared" si="3"/>
        <v>0</v>
      </c>
      <c r="Q39" s="458">
        <f t="shared" si="4"/>
        <v>0</v>
      </c>
      <c r="R39" s="458">
        <f t="shared" si="5"/>
        <v>0</v>
      </c>
      <c r="S39" s="459">
        <f t="shared" si="6"/>
        <v>0</v>
      </c>
      <c r="T39" s="458">
        <f t="shared" si="6"/>
        <v>0</v>
      </c>
      <c r="U39" s="458">
        <f t="shared" si="6"/>
        <v>0</v>
      </c>
      <c r="V39" s="457">
        <f t="shared" si="7"/>
        <v>0</v>
      </c>
    </row>
    <row r="40" spans="1:48" ht="16.399999999999999" customHeight="1">
      <c r="A40" s="349" t="s">
        <v>942</v>
      </c>
      <c r="B40" s="356" t="s">
        <v>943</v>
      </c>
      <c r="C40" s="775">
        <v>0</v>
      </c>
      <c r="D40" s="776">
        <v>0</v>
      </c>
      <c r="E40" s="776">
        <v>0</v>
      </c>
      <c r="F40" s="776">
        <v>0</v>
      </c>
      <c r="G40" s="775">
        <v>0</v>
      </c>
      <c r="H40" s="776">
        <v>0</v>
      </c>
      <c r="I40" s="776">
        <v>0</v>
      </c>
      <c r="J40" s="776">
        <v>0</v>
      </c>
      <c r="K40" s="775">
        <v>0</v>
      </c>
      <c r="L40" s="458">
        <f t="shared" si="0"/>
        <v>0</v>
      </c>
      <c r="M40" s="457">
        <f t="shared" si="1"/>
        <v>0</v>
      </c>
      <c r="N40" s="458">
        <f t="shared" si="2"/>
        <v>0</v>
      </c>
      <c r="O40" s="465">
        <v>1</v>
      </c>
      <c r="P40" s="462">
        <f t="shared" si="3"/>
        <v>0.22500000000000001</v>
      </c>
      <c r="Q40" s="463">
        <f t="shared" si="4"/>
        <v>2.5000000000000001E-2</v>
      </c>
      <c r="R40" s="463">
        <f t="shared" si="5"/>
        <v>0.25</v>
      </c>
      <c r="S40" s="774">
        <f t="shared" si="6"/>
        <v>1</v>
      </c>
      <c r="T40" s="463">
        <f t="shared" si="6"/>
        <v>0.22500000000000001</v>
      </c>
      <c r="U40" s="463">
        <f t="shared" si="6"/>
        <v>2.5000000000000001E-2</v>
      </c>
      <c r="V40" s="462">
        <f t="shared" si="7"/>
        <v>0.25</v>
      </c>
    </row>
    <row r="41" spans="1:48" ht="16.399999999999999" customHeight="1">
      <c r="A41" s="349" t="s">
        <v>944</v>
      </c>
      <c r="B41" s="356" t="s">
        <v>945</v>
      </c>
      <c r="C41" s="775">
        <v>0</v>
      </c>
      <c r="D41" s="776">
        <v>0</v>
      </c>
      <c r="E41" s="776">
        <v>0</v>
      </c>
      <c r="F41" s="776">
        <v>0</v>
      </c>
      <c r="G41" s="775">
        <v>0</v>
      </c>
      <c r="H41" s="776">
        <v>0</v>
      </c>
      <c r="I41" s="776">
        <v>0</v>
      </c>
      <c r="J41" s="776">
        <v>0</v>
      </c>
      <c r="K41" s="775">
        <v>0</v>
      </c>
      <c r="L41" s="458">
        <f t="shared" si="0"/>
        <v>0</v>
      </c>
      <c r="M41" s="457">
        <f t="shared" si="1"/>
        <v>0</v>
      </c>
      <c r="N41" s="458">
        <f t="shared" si="2"/>
        <v>0</v>
      </c>
      <c r="O41" s="777">
        <v>0</v>
      </c>
      <c r="P41" s="457">
        <f t="shared" si="3"/>
        <v>0</v>
      </c>
      <c r="Q41" s="458">
        <f t="shared" si="4"/>
        <v>0</v>
      </c>
      <c r="R41" s="458">
        <f t="shared" si="5"/>
        <v>0</v>
      </c>
      <c r="S41" s="459">
        <f t="shared" si="6"/>
        <v>0</v>
      </c>
      <c r="T41" s="458">
        <f t="shared" si="6"/>
        <v>0</v>
      </c>
      <c r="U41" s="458">
        <f t="shared" si="6"/>
        <v>0</v>
      </c>
      <c r="V41" s="457">
        <f t="shared" si="7"/>
        <v>0</v>
      </c>
    </row>
    <row r="42" spans="1:48" ht="16.399999999999999" customHeight="1">
      <c r="A42" s="349" t="s">
        <v>946</v>
      </c>
      <c r="B42" s="356" t="s">
        <v>947</v>
      </c>
      <c r="C42" s="775">
        <v>0</v>
      </c>
      <c r="D42" s="776">
        <v>0</v>
      </c>
      <c r="E42" s="776">
        <v>0</v>
      </c>
      <c r="F42" s="776">
        <v>0</v>
      </c>
      <c r="G42" s="775">
        <v>0</v>
      </c>
      <c r="H42" s="776">
        <v>0</v>
      </c>
      <c r="I42" s="776">
        <v>0</v>
      </c>
      <c r="J42" s="776">
        <v>0</v>
      </c>
      <c r="K42" s="775">
        <v>0</v>
      </c>
      <c r="L42" s="458">
        <f t="shared" si="0"/>
        <v>0</v>
      </c>
      <c r="M42" s="457">
        <f t="shared" si="1"/>
        <v>0</v>
      </c>
      <c r="N42" s="458">
        <f t="shared" si="2"/>
        <v>0</v>
      </c>
      <c r="O42" s="777">
        <v>0</v>
      </c>
      <c r="P42" s="457">
        <f t="shared" si="3"/>
        <v>0</v>
      </c>
      <c r="Q42" s="458">
        <f t="shared" si="4"/>
        <v>0</v>
      </c>
      <c r="R42" s="458">
        <f t="shared" si="5"/>
        <v>0</v>
      </c>
      <c r="S42" s="459">
        <f t="shared" si="6"/>
        <v>0</v>
      </c>
      <c r="T42" s="458">
        <f t="shared" si="6"/>
        <v>0</v>
      </c>
      <c r="U42" s="458">
        <f t="shared" si="6"/>
        <v>0</v>
      </c>
      <c r="V42" s="457">
        <f t="shared" si="7"/>
        <v>0</v>
      </c>
    </row>
    <row r="43" spans="1:48" s="779" customFormat="1" ht="16.399999999999999" customHeight="1">
      <c r="A43" s="349" t="s">
        <v>948</v>
      </c>
      <c r="B43" s="356" t="s">
        <v>949</v>
      </c>
      <c r="C43" s="775">
        <v>0</v>
      </c>
      <c r="D43" s="776">
        <v>0</v>
      </c>
      <c r="E43" s="776">
        <v>0</v>
      </c>
      <c r="F43" s="776">
        <v>0</v>
      </c>
      <c r="G43" s="775">
        <v>0</v>
      </c>
      <c r="H43" s="776">
        <v>0</v>
      </c>
      <c r="I43" s="776">
        <v>0</v>
      </c>
      <c r="J43" s="776">
        <v>0</v>
      </c>
      <c r="K43" s="775">
        <v>0</v>
      </c>
      <c r="L43" s="458">
        <f t="shared" si="0"/>
        <v>0</v>
      </c>
      <c r="M43" s="457">
        <f t="shared" si="1"/>
        <v>0</v>
      </c>
      <c r="N43" s="458">
        <f t="shared" si="2"/>
        <v>0</v>
      </c>
      <c r="O43" s="777">
        <v>0</v>
      </c>
      <c r="P43" s="457">
        <f t="shared" si="3"/>
        <v>0</v>
      </c>
      <c r="Q43" s="458">
        <f t="shared" si="4"/>
        <v>0</v>
      </c>
      <c r="R43" s="458">
        <f t="shared" si="5"/>
        <v>0</v>
      </c>
      <c r="S43" s="459">
        <f t="shared" si="6"/>
        <v>0</v>
      </c>
      <c r="T43" s="458">
        <f t="shared" si="6"/>
        <v>0</v>
      </c>
      <c r="U43" s="458">
        <f t="shared" si="6"/>
        <v>0</v>
      </c>
      <c r="V43" s="457">
        <f t="shared" si="7"/>
        <v>0</v>
      </c>
      <c r="W43" s="778"/>
      <c r="X43" s="778"/>
      <c r="Y43" s="778"/>
      <c r="Z43" s="778"/>
      <c r="AA43" s="778"/>
      <c r="AB43" s="778"/>
      <c r="AC43" s="778"/>
      <c r="AD43" s="778"/>
      <c r="AE43" s="778"/>
      <c r="AF43" s="778"/>
      <c r="AG43" s="778"/>
      <c r="AH43" s="778"/>
      <c r="AI43" s="778"/>
      <c r="AJ43" s="778"/>
      <c r="AK43" s="778"/>
      <c r="AL43" s="778"/>
      <c r="AM43" s="778"/>
      <c r="AN43" s="778"/>
      <c r="AO43" s="778"/>
      <c r="AP43" s="778"/>
      <c r="AQ43" s="778"/>
      <c r="AR43" s="778"/>
      <c r="AS43" s="778"/>
      <c r="AT43" s="778"/>
      <c r="AU43" s="778"/>
      <c r="AV43" s="778"/>
    </row>
    <row r="44" spans="1:48" ht="16.399999999999999" customHeight="1">
      <c r="A44" s="349" t="s">
        <v>950</v>
      </c>
      <c r="B44" s="356" t="s">
        <v>951</v>
      </c>
      <c r="C44" s="775">
        <v>0</v>
      </c>
      <c r="D44" s="776">
        <v>0</v>
      </c>
      <c r="E44" s="776">
        <v>0</v>
      </c>
      <c r="F44" s="776">
        <v>0</v>
      </c>
      <c r="G44" s="775">
        <v>0</v>
      </c>
      <c r="H44" s="776">
        <v>0</v>
      </c>
      <c r="I44" s="776">
        <v>0</v>
      </c>
      <c r="J44" s="776">
        <v>0</v>
      </c>
      <c r="K44" s="466">
        <v>1</v>
      </c>
      <c r="L44" s="780">
        <f t="shared" si="0"/>
        <v>0.18</v>
      </c>
      <c r="M44" s="781">
        <f t="shared" si="1"/>
        <v>0.02</v>
      </c>
      <c r="N44" s="780">
        <f t="shared" si="2"/>
        <v>0.19999999999999998</v>
      </c>
      <c r="O44" s="777">
        <v>0</v>
      </c>
      <c r="P44" s="457">
        <f t="shared" si="3"/>
        <v>0</v>
      </c>
      <c r="Q44" s="458">
        <f t="shared" si="4"/>
        <v>0</v>
      </c>
      <c r="R44" s="458">
        <f t="shared" si="5"/>
        <v>0</v>
      </c>
      <c r="S44" s="774">
        <f t="shared" si="6"/>
        <v>1</v>
      </c>
      <c r="T44" s="463">
        <f t="shared" si="6"/>
        <v>0.18</v>
      </c>
      <c r="U44" s="463">
        <f t="shared" si="6"/>
        <v>0.02</v>
      </c>
      <c r="V44" s="462">
        <f t="shared" si="7"/>
        <v>0.19999999999999998</v>
      </c>
    </row>
    <row r="45" spans="1:48">
      <c r="A45" s="270" t="s">
        <v>18</v>
      </c>
      <c r="B45" s="779"/>
      <c r="C45" s="466">
        <f>SUM(C12:C44)</f>
        <v>0</v>
      </c>
      <c r="D45" s="466">
        <f t="shared" ref="D45:V45" si="8">SUM(D12:D44)</f>
        <v>0</v>
      </c>
      <c r="E45" s="466">
        <f t="shared" si="8"/>
        <v>0</v>
      </c>
      <c r="F45" s="466">
        <f t="shared" si="8"/>
        <v>0</v>
      </c>
      <c r="G45" s="466">
        <f t="shared" si="8"/>
        <v>0</v>
      </c>
      <c r="H45" s="466">
        <f t="shared" si="8"/>
        <v>0</v>
      </c>
      <c r="I45" s="466">
        <f t="shared" si="8"/>
        <v>0</v>
      </c>
      <c r="J45" s="466">
        <f t="shared" si="8"/>
        <v>0</v>
      </c>
      <c r="K45" s="466">
        <f t="shared" si="8"/>
        <v>6</v>
      </c>
      <c r="L45" s="702">
        <f t="shared" si="8"/>
        <v>1.0799999999999998</v>
      </c>
      <c r="M45" s="702">
        <f t="shared" si="8"/>
        <v>0.12000000000000001</v>
      </c>
      <c r="N45" s="702">
        <f t="shared" si="8"/>
        <v>1.2</v>
      </c>
      <c r="O45" s="466">
        <f t="shared" si="8"/>
        <v>14</v>
      </c>
      <c r="P45" s="702">
        <f t="shared" si="8"/>
        <v>3.1500000000000008</v>
      </c>
      <c r="Q45" s="702">
        <f t="shared" si="8"/>
        <v>0.35000000000000003</v>
      </c>
      <c r="R45" s="702">
        <f t="shared" si="8"/>
        <v>3.5</v>
      </c>
      <c r="S45" s="466">
        <f t="shared" si="8"/>
        <v>20</v>
      </c>
      <c r="T45" s="702">
        <f t="shared" si="8"/>
        <v>4.2300000000000004</v>
      </c>
      <c r="U45" s="702">
        <f t="shared" si="8"/>
        <v>0.47000000000000014</v>
      </c>
      <c r="V45" s="702">
        <f t="shared" si="8"/>
        <v>4.7</v>
      </c>
    </row>
    <row r="48" spans="1:48" s="746" customFormat="1" ht="12.75" customHeight="1">
      <c r="A48" s="286"/>
      <c r="B48" s="286"/>
      <c r="C48"/>
      <c r="D48"/>
      <c r="E48"/>
      <c r="F48"/>
      <c r="G48"/>
      <c r="H48" s="750"/>
      <c r="I48"/>
      <c r="O48" s="355"/>
      <c r="Q48" s="484" t="s">
        <v>13</v>
      </c>
      <c r="R48"/>
      <c r="S48" s="504"/>
    </row>
    <row r="49" spans="1:19" s="746" customFormat="1" ht="12.75" customHeight="1">
      <c r="A49" s="286" t="s">
        <v>12</v>
      </c>
      <c r="B49"/>
      <c r="C49" s="743"/>
      <c r="D49" s="826" t="s">
        <v>13</v>
      </c>
      <c r="E49" s="826"/>
      <c r="F49" s="14"/>
      <c r="G49"/>
      <c r="H49" s="485"/>
      <c r="I49"/>
      <c r="M49" s="404"/>
      <c r="N49" s="404"/>
      <c r="O49" s="505"/>
      <c r="P49" s="404"/>
      <c r="Q49" s="485" t="s">
        <v>14</v>
      </c>
      <c r="R49"/>
      <c r="S49" s="504"/>
    </row>
    <row r="50" spans="1:19" s="746" customFormat="1" ht="12.75" customHeight="1">
      <c r="A50" s="286"/>
      <c r="B50" s="286"/>
      <c r="C50" s="827" t="s">
        <v>898</v>
      </c>
      <c r="D50" s="827"/>
      <c r="E50" s="827"/>
      <c r="F50" s="827"/>
      <c r="G50"/>
      <c r="H50" s="485"/>
      <c r="I50"/>
      <c r="M50" s="404"/>
      <c r="N50" s="404"/>
      <c r="O50" s="505"/>
      <c r="P50" s="404"/>
      <c r="Q50" s="485" t="s">
        <v>953</v>
      </c>
      <c r="R50"/>
      <c r="S50" s="504"/>
    </row>
    <row r="51" spans="1:19" s="746" customFormat="1" ht="14">
      <c r="A51"/>
      <c r="B51"/>
      <c r="C51"/>
      <c r="D51"/>
      <c r="E51"/>
      <c r="F51"/>
      <c r="G51"/>
      <c r="H51" s="754"/>
      <c r="I51"/>
      <c r="O51" s="355"/>
      <c r="Q51" s="287" t="s">
        <v>84</v>
      </c>
      <c r="R51"/>
      <c r="S51" s="504"/>
    </row>
  </sheetData>
  <mergeCells count="22">
    <mergeCell ref="T9:V9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D49:E49"/>
    <mergeCell ref="C50:F50"/>
    <mergeCell ref="O9:O10"/>
    <mergeCell ref="P9:R9"/>
    <mergeCell ref="S9:S10"/>
    <mergeCell ref="L9:N9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AV52"/>
  <sheetViews>
    <sheetView topLeftCell="A22" zoomScale="70" zoomScaleNormal="70" zoomScaleSheetLayoutView="90" workbookViewId="0">
      <selection activeCell="R42" sqref="R42"/>
    </sheetView>
  </sheetViews>
  <sheetFormatPr defaultColWidth="9.1796875" defaultRowHeight="14.5"/>
  <cols>
    <col min="1" max="1" width="9.1796875" style="70"/>
    <col min="2" max="2" width="24.54296875" style="70" bestFit="1" customWidth="1"/>
    <col min="3" max="3" width="9.54296875" style="70" customWidth="1"/>
    <col min="4" max="4" width="8.1796875" style="70" customWidth="1"/>
    <col min="5" max="5" width="7.453125" style="70" customWidth="1"/>
    <col min="6" max="6" width="9.1796875" style="70" customWidth="1"/>
    <col min="7" max="7" width="9.54296875" style="70" customWidth="1"/>
    <col min="8" max="8" width="8.1796875" style="70" customWidth="1"/>
    <col min="9" max="9" width="6.81640625" style="70" customWidth="1"/>
    <col min="10" max="10" width="9.453125" style="70" customWidth="1"/>
    <col min="11" max="11" width="10.54296875" style="70" customWidth="1"/>
    <col min="12" max="12" width="8.54296875" style="70" customWidth="1"/>
    <col min="13" max="13" width="7.453125" style="70" customWidth="1"/>
    <col min="14" max="16" width="8.54296875" style="70" customWidth="1"/>
    <col min="17" max="17" width="7.81640625" style="70" customWidth="1"/>
    <col min="18" max="18" width="8.54296875" style="70" customWidth="1"/>
    <col min="19" max="20" width="10.54296875" style="70" customWidth="1"/>
    <col min="21" max="21" width="11.1796875" style="70" customWidth="1"/>
    <col min="22" max="22" width="10.54296875" style="70" bestFit="1" customWidth="1"/>
    <col min="23" max="16384" width="9.1796875" style="70"/>
  </cols>
  <sheetData>
    <row r="1" spans="1:24" s="15" customFormat="1" ht="15.5">
      <c r="C1" s="40"/>
      <c r="D1" s="40"/>
      <c r="E1" s="40"/>
      <c r="F1" s="40"/>
      <c r="G1" s="40"/>
      <c r="H1" s="40"/>
      <c r="I1" s="101" t="s">
        <v>0</v>
      </c>
      <c r="J1" s="101"/>
      <c r="S1" s="36"/>
      <c r="T1" s="36"/>
      <c r="U1" s="957" t="s">
        <v>695</v>
      </c>
      <c r="V1" s="957"/>
      <c r="W1" s="38"/>
      <c r="X1" s="38"/>
    </row>
    <row r="2" spans="1:24" s="15" customFormat="1" ht="20">
      <c r="E2" s="860" t="s">
        <v>743</v>
      </c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</row>
    <row r="3" spans="1:24" s="15" customFormat="1" ht="20">
      <c r="H3" s="39"/>
      <c r="I3" s="39"/>
      <c r="J3" s="39"/>
      <c r="K3" s="39"/>
      <c r="L3" s="39"/>
      <c r="M3" s="39"/>
      <c r="N3" s="39"/>
      <c r="O3" s="39"/>
      <c r="P3" s="39"/>
    </row>
    <row r="4" spans="1:24" ht="15.5">
      <c r="C4" s="861" t="s">
        <v>759</v>
      </c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42"/>
      <c r="S4" s="106"/>
      <c r="T4" s="106"/>
      <c r="U4" s="106"/>
      <c r="V4" s="106"/>
      <c r="W4" s="101"/>
    </row>
    <row r="5" spans="1:24">
      <c r="C5" s="71"/>
      <c r="D5" s="71"/>
      <c r="E5" s="71"/>
      <c r="F5" s="71"/>
      <c r="G5" s="71"/>
      <c r="H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4">
      <c r="A6" s="74" t="s">
        <v>899</v>
      </c>
      <c r="B6" s="80"/>
    </row>
    <row r="7" spans="1:24">
      <c r="B7" s="297"/>
    </row>
    <row r="8" spans="1:24" s="74" customFormat="1" ht="24.75" customHeight="1">
      <c r="A8" s="856" t="s">
        <v>2</v>
      </c>
      <c r="B8" s="1173" t="s">
        <v>3</v>
      </c>
      <c r="C8" s="1170" t="s">
        <v>688</v>
      </c>
      <c r="D8" s="1171"/>
      <c r="E8" s="1171"/>
      <c r="F8" s="1171"/>
      <c r="G8" s="1170" t="s">
        <v>692</v>
      </c>
      <c r="H8" s="1171"/>
      <c r="I8" s="1171"/>
      <c r="J8" s="1171"/>
      <c r="K8" s="1170" t="s">
        <v>693</v>
      </c>
      <c r="L8" s="1171"/>
      <c r="M8" s="1171"/>
      <c r="N8" s="1171"/>
      <c r="O8" s="1170" t="s">
        <v>694</v>
      </c>
      <c r="P8" s="1171"/>
      <c r="Q8" s="1171"/>
      <c r="R8" s="1171"/>
      <c r="S8" s="1191" t="s">
        <v>18</v>
      </c>
      <c r="T8" s="1192"/>
      <c r="U8" s="1192"/>
      <c r="V8" s="1192"/>
    </row>
    <row r="9" spans="1:24" s="75" customFormat="1" ht="29.25" customHeight="1">
      <c r="A9" s="856"/>
      <c r="B9" s="1173"/>
      <c r="C9" s="1186" t="s">
        <v>689</v>
      </c>
      <c r="D9" s="1188" t="s">
        <v>691</v>
      </c>
      <c r="E9" s="1189"/>
      <c r="F9" s="1190"/>
      <c r="G9" s="1186" t="s">
        <v>689</v>
      </c>
      <c r="H9" s="1188" t="s">
        <v>691</v>
      </c>
      <c r="I9" s="1189"/>
      <c r="J9" s="1190"/>
      <c r="K9" s="1186" t="s">
        <v>689</v>
      </c>
      <c r="L9" s="1188" t="s">
        <v>691</v>
      </c>
      <c r="M9" s="1189"/>
      <c r="N9" s="1190"/>
      <c r="O9" s="1186" t="s">
        <v>689</v>
      </c>
      <c r="P9" s="1188" t="s">
        <v>691</v>
      </c>
      <c r="Q9" s="1189"/>
      <c r="R9" s="1190"/>
      <c r="S9" s="1186" t="s">
        <v>689</v>
      </c>
      <c r="T9" s="1188" t="s">
        <v>691</v>
      </c>
      <c r="U9" s="1189"/>
      <c r="V9" s="1190"/>
    </row>
    <row r="10" spans="1:24" s="75" customFormat="1" ht="46.5" customHeight="1">
      <c r="A10" s="856"/>
      <c r="B10" s="1173"/>
      <c r="C10" s="1187"/>
      <c r="D10" s="69" t="s">
        <v>690</v>
      </c>
      <c r="E10" s="69" t="s">
        <v>200</v>
      </c>
      <c r="F10" s="69" t="s">
        <v>18</v>
      </c>
      <c r="G10" s="1187"/>
      <c r="H10" s="69" t="s">
        <v>690</v>
      </c>
      <c r="I10" s="69" t="s">
        <v>200</v>
      </c>
      <c r="J10" s="69" t="s">
        <v>18</v>
      </c>
      <c r="K10" s="1187"/>
      <c r="L10" s="69" t="s">
        <v>690</v>
      </c>
      <c r="M10" s="69" t="s">
        <v>200</v>
      </c>
      <c r="N10" s="69" t="s">
        <v>18</v>
      </c>
      <c r="O10" s="1187"/>
      <c r="P10" s="69" t="s">
        <v>690</v>
      </c>
      <c r="Q10" s="69" t="s">
        <v>200</v>
      </c>
      <c r="R10" s="69" t="s">
        <v>18</v>
      </c>
      <c r="S10" s="1187"/>
      <c r="T10" s="69" t="s">
        <v>690</v>
      </c>
      <c r="U10" s="69" t="s">
        <v>200</v>
      </c>
      <c r="V10" s="69" t="s">
        <v>18</v>
      </c>
    </row>
    <row r="11" spans="1:24" s="142" customFormat="1" ht="16.399999999999999" customHeight="1">
      <c r="A11" s="298">
        <v>1</v>
      </c>
      <c r="B11" s="141">
        <v>2</v>
      </c>
      <c r="C11" s="141">
        <v>3</v>
      </c>
      <c r="D11" s="298">
        <v>4</v>
      </c>
      <c r="E11" s="141">
        <v>5</v>
      </c>
      <c r="F11" s="141">
        <v>6</v>
      </c>
      <c r="G11" s="298">
        <v>7</v>
      </c>
      <c r="H11" s="141">
        <v>8</v>
      </c>
      <c r="I11" s="141">
        <v>9</v>
      </c>
      <c r="J11" s="298">
        <v>10</v>
      </c>
      <c r="K11" s="141">
        <v>11</v>
      </c>
      <c r="L11" s="141">
        <v>12</v>
      </c>
      <c r="M11" s="298">
        <v>13</v>
      </c>
      <c r="N11" s="141">
        <v>14</v>
      </c>
      <c r="O11" s="141">
        <v>15</v>
      </c>
      <c r="P11" s="298">
        <v>16</v>
      </c>
      <c r="Q11" s="141">
        <v>17</v>
      </c>
      <c r="R11" s="141">
        <v>18</v>
      </c>
      <c r="S11" s="298">
        <v>19</v>
      </c>
      <c r="T11" s="141">
        <v>20</v>
      </c>
      <c r="U11" s="141">
        <v>21</v>
      </c>
      <c r="V11" s="298">
        <v>22</v>
      </c>
    </row>
    <row r="12" spans="1:24" s="142" customFormat="1" ht="16.399999999999999" customHeight="1">
      <c r="A12" s="349" t="s">
        <v>257</v>
      </c>
      <c r="B12" s="350" t="s">
        <v>901</v>
      </c>
      <c r="C12" s="467" t="s">
        <v>7</v>
      </c>
      <c r="D12" s="467" t="s">
        <v>7</v>
      </c>
      <c r="E12" s="467" t="s">
        <v>7</v>
      </c>
      <c r="F12" s="467" t="s">
        <v>7</v>
      </c>
      <c r="G12" s="467" t="s">
        <v>7</v>
      </c>
      <c r="H12" s="467" t="s">
        <v>7</v>
      </c>
      <c r="I12" s="467" t="s">
        <v>7</v>
      </c>
      <c r="J12" s="467" t="s">
        <v>7</v>
      </c>
      <c r="K12" s="467" t="s">
        <v>7</v>
      </c>
      <c r="L12" s="467" t="s">
        <v>7</v>
      </c>
      <c r="M12" s="467" t="s">
        <v>7</v>
      </c>
      <c r="N12" s="467" t="s">
        <v>7</v>
      </c>
      <c r="O12" s="467" t="s">
        <v>7</v>
      </c>
      <c r="P12" s="467" t="s">
        <v>7</v>
      </c>
      <c r="Q12" s="467" t="s">
        <v>7</v>
      </c>
      <c r="R12" s="467" t="s">
        <v>7</v>
      </c>
      <c r="S12" s="467" t="s">
        <v>7</v>
      </c>
      <c r="T12" s="467" t="s">
        <v>7</v>
      </c>
      <c r="U12" s="467" t="s">
        <v>7</v>
      </c>
      <c r="V12" s="467" t="s">
        <v>7</v>
      </c>
    </row>
    <row r="13" spans="1:24" s="142" customFormat="1" ht="16.399999999999999" customHeight="1">
      <c r="A13" s="349" t="s">
        <v>258</v>
      </c>
      <c r="B13" s="350" t="s">
        <v>902</v>
      </c>
      <c r="C13" s="467" t="s">
        <v>7</v>
      </c>
      <c r="D13" s="467" t="s">
        <v>7</v>
      </c>
      <c r="E13" s="467" t="s">
        <v>7</v>
      </c>
      <c r="F13" s="467" t="s">
        <v>7</v>
      </c>
      <c r="G13" s="467" t="s">
        <v>7</v>
      </c>
      <c r="H13" s="467" t="s">
        <v>7</v>
      </c>
      <c r="I13" s="467" t="s">
        <v>7</v>
      </c>
      <c r="J13" s="467" t="s">
        <v>7</v>
      </c>
      <c r="K13" s="467" t="s">
        <v>7</v>
      </c>
      <c r="L13" s="467" t="s">
        <v>7</v>
      </c>
      <c r="M13" s="467" t="s">
        <v>7</v>
      </c>
      <c r="N13" s="467" t="s">
        <v>7</v>
      </c>
      <c r="O13" s="467" t="s">
        <v>7</v>
      </c>
      <c r="P13" s="467" t="s">
        <v>7</v>
      </c>
      <c r="Q13" s="467" t="s">
        <v>7</v>
      </c>
      <c r="R13" s="467" t="s">
        <v>7</v>
      </c>
      <c r="S13" s="467" t="s">
        <v>7</v>
      </c>
      <c r="T13" s="467" t="s">
        <v>7</v>
      </c>
      <c r="U13" s="467" t="s">
        <v>7</v>
      </c>
      <c r="V13" s="467" t="s">
        <v>7</v>
      </c>
    </row>
    <row r="14" spans="1:24" s="142" customFormat="1" ht="16.399999999999999" customHeight="1">
      <c r="A14" s="349" t="s">
        <v>259</v>
      </c>
      <c r="B14" s="350" t="s">
        <v>903</v>
      </c>
      <c r="C14" s="467" t="s">
        <v>7</v>
      </c>
      <c r="D14" s="467" t="s">
        <v>7</v>
      </c>
      <c r="E14" s="467" t="s">
        <v>7</v>
      </c>
      <c r="F14" s="467" t="s">
        <v>7</v>
      </c>
      <c r="G14" s="467" t="s">
        <v>7</v>
      </c>
      <c r="H14" s="467" t="s">
        <v>7</v>
      </c>
      <c r="I14" s="467" t="s">
        <v>7</v>
      </c>
      <c r="J14" s="467" t="s">
        <v>7</v>
      </c>
      <c r="K14" s="467" t="s">
        <v>7</v>
      </c>
      <c r="L14" s="467" t="s">
        <v>7</v>
      </c>
      <c r="M14" s="467" t="s">
        <v>7</v>
      </c>
      <c r="N14" s="467" t="s">
        <v>7</v>
      </c>
      <c r="O14" s="467" t="s">
        <v>7</v>
      </c>
      <c r="P14" s="467" t="s">
        <v>7</v>
      </c>
      <c r="Q14" s="467" t="s">
        <v>7</v>
      </c>
      <c r="R14" s="467" t="s">
        <v>7</v>
      </c>
      <c r="S14" s="467" t="s">
        <v>7</v>
      </c>
      <c r="T14" s="467" t="s">
        <v>7</v>
      </c>
      <c r="U14" s="467" t="s">
        <v>7</v>
      </c>
      <c r="V14" s="467" t="s">
        <v>7</v>
      </c>
    </row>
    <row r="15" spans="1:24" s="142" customFormat="1" ht="16.399999999999999" customHeight="1">
      <c r="A15" s="349" t="s">
        <v>260</v>
      </c>
      <c r="B15" s="350" t="s">
        <v>904</v>
      </c>
      <c r="C15" s="467" t="s">
        <v>7</v>
      </c>
      <c r="D15" s="467" t="s">
        <v>7</v>
      </c>
      <c r="E15" s="467" t="s">
        <v>7</v>
      </c>
      <c r="F15" s="467" t="s">
        <v>7</v>
      </c>
      <c r="G15" s="467" t="s">
        <v>7</v>
      </c>
      <c r="H15" s="467" t="s">
        <v>7</v>
      </c>
      <c r="I15" s="467" t="s">
        <v>7</v>
      </c>
      <c r="J15" s="467" t="s">
        <v>7</v>
      </c>
      <c r="K15" s="467" t="s">
        <v>7</v>
      </c>
      <c r="L15" s="467" t="s">
        <v>7</v>
      </c>
      <c r="M15" s="467" t="s">
        <v>7</v>
      </c>
      <c r="N15" s="467" t="s">
        <v>7</v>
      </c>
      <c r="O15" s="467" t="s">
        <v>7</v>
      </c>
      <c r="P15" s="467" t="s">
        <v>7</v>
      </c>
      <c r="Q15" s="467" t="s">
        <v>7</v>
      </c>
      <c r="R15" s="467" t="s">
        <v>7</v>
      </c>
      <c r="S15" s="467" t="s">
        <v>7</v>
      </c>
      <c r="T15" s="467" t="s">
        <v>7</v>
      </c>
      <c r="U15" s="467" t="s">
        <v>7</v>
      </c>
      <c r="V15" s="467" t="s">
        <v>7</v>
      </c>
    </row>
    <row r="16" spans="1:24" s="142" customFormat="1" ht="16.399999999999999" customHeight="1">
      <c r="A16" s="349" t="s">
        <v>261</v>
      </c>
      <c r="B16" s="350" t="s">
        <v>905</v>
      </c>
      <c r="C16" s="467" t="s">
        <v>7</v>
      </c>
      <c r="D16" s="467" t="s">
        <v>7</v>
      </c>
      <c r="E16" s="467" t="s">
        <v>7</v>
      </c>
      <c r="F16" s="467" t="s">
        <v>7</v>
      </c>
      <c r="G16" s="467" t="s">
        <v>7</v>
      </c>
      <c r="H16" s="467" t="s">
        <v>7</v>
      </c>
      <c r="I16" s="467" t="s">
        <v>7</v>
      </c>
      <c r="J16" s="467" t="s">
        <v>7</v>
      </c>
      <c r="K16" s="467" t="s">
        <v>7</v>
      </c>
      <c r="L16" s="467" t="s">
        <v>7</v>
      </c>
      <c r="M16" s="467" t="s">
        <v>7</v>
      </c>
      <c r="N16" s="467" t="s">
        <v>7</v>
      </c>
      <c r="O16" s="467" t="s">
        <v>7</v>
      </c>
      <c r="P16" s="467" t="s">
        <v>7</v>
      </c>
      <c r="Q16" s="467" t="s">
        <v>7</v>
      </c>
      <c r="R16" s="467" t="s">
        <v>7</v>
      </c>
      <c r="S16" s="467" t="s">
        <v>7</v>
      </c>
      <c r="T16" s="467" t="s">
        <v>7</v>
      </c>
      <c r="U16" s="467" t="s">
        <v>7</v>
      </c>
      <c r="V16" s="467" t="s">
        <v>7</v>
      </c>
    </row>
    <row r="17" spans="1:22" s="142" customFormat="1" ht="16.399999999999999" customHeight="1">
      <c r="A17" s="349" t="s">
        <v>262</v>
      </c>
      <c r="B17" s="350" t="s">
        <v>906</v>
      </c>
      <c r="C17" s="467" t="s">
        <v>7</v>
      </c>
      <c r="D17" s="467" t="s">
        <v>7</v>
      </c>
      <c r="E17" s="467" t="s">
        <v>7</v>
      </c>
      <c r="F17" s="467" t="s">
        <v>7</v>
      </c>
      <c r="G17" s="467" t="s">
        <v>7</v>
      </c>
      <c r="H17" s="467" t="s">
        <v>7</v>
      </c>
      <c r="I17" s="467" t="s">
        <v>7</v>
      </c>
      <c r="J17" s="467" t="s">
        <v>7</v>
      </c>
      <c r="K17" s="467" t="s">
        <v>7</v>
      </c>
      <c r="L17" s="467" t="s">
        <v>7</v>
      </c>
      <c r="M17" s="467" t="s">
        <v>7</v>
      </c>
      <c r="N17" s="467" t="s">
        <v>7</v>
      </c>
      <c r="O17" s="467" t="s">
        <v>7</v>
      </c>
      <c r="P17" s="467" t="s">
        <v>7</v>
      </c>
      <c r="Q17" s="467" t="s">
        <v>7</v>
      </c>
      <c r="R17" s="467" t="s">
        <v>7</v>
      </c>
      <c r="S17" s="467" t="s">
        <v>7</v>
      </c>
      <c r="T17" s="467" t="s">
        <v>7</v>
      </c>
      <c r="U17" s="467" t="s">
        <v>7</v>
      </c>
      <c r="V17" s="467" t="s">
        <v>7</v>
      </c>
    </row>
    <row r="18" spans="1:22" s="142" customFormat="1" ht="16.399999999999999" customHeight="1">
      <c r="A18" s="349" t="s">
        <v>263</v>
      </c>
      <c r="B18" s="350" t="s">
        <v>907</v>
      </c>
      <c r="C18" s="467" t="s">
        <v>7</v>
      </c>
      <c r="D18" s="467" t="s">
        <v>7</v>
      </c>
      <c r="E18" s="467" t="s">
        <v>7</v>
      </c>
      <c r="F18" s="467" t="s">
        <v>7</v>
      </c>
      <c r="G18" s="467" t="s">
        <v>7</v>
      </c>
      <c r="H18" s="467" t="s">
        <v>7</v>
      </c>
      <c r="I18" s="467" t="s">
        <v>7</v>
      </c>
      <c r="J18" s="467" t="s">
        <v>7</v>
      </c>
      <c r="K18" s="467" t="s">
        <v>7</v>
      </c>
      <c r="L18" s="467" t="s">
        <v>7</v>
      </c>
      <c r="M18" s="467" t="s">
        <v>7</v>
      </c>
      <c r="N18" s="467" t="s">
        <v>7</v>
      </c>
      <c r="O18" s="467" t="s">
        <v>7</v>
      </c>
      <c r="P18" s="467" t="s">
        <v>7</v>
      </c>
      <c r="Q18" s="467" t="s">
        <v>7</v>
      </c>
      <c r="R18" s="467" t="s">
        <v>7</v>
      </c>
      <c r="S18" s="467" t="s">
        <v>7</v>
      </c>
      <c r="T18" s="467" t="s">
        <v>7</v>
      </c>
      <c r="U18" s="467" t="s">
        <v>7</v>
      </c>
      <c r="V18" s="467" t="s">
        <v>7</v>
      </c>
    </row>
    <row r="19" spans="1:22" s="142" customFormat="1" ht="16.399999999999999" customHeight="1">
      <c r="A19" s="349" t="s">
        <v>264</v>
      </c>
      <c r="B19" s="350" t="s">
        <v>908</v>
      </c>
      <c r="C19" s="467" t="s">
        <v>7</v>
      </c>
      <c r="D19" s="467" t="s">
        <v>7</v>
      </c>
      <c r="E19" s="467" t="s">
        <v>7</v>
      </c>
      <c r="F19" s="467" t="s">
        <v>7</v>
      </c>
      <c r="G19" s="467" t="s">
        <v>7</v>
      </c>
      <c r="H19" s="467" t="s">
        <v>7</v>
      </c>
      <c r="I19" s="467" t="s">
        <v>7</v>
      </c>
      <c r="J19" s="467" t="s">
        <v>7</v>
      </c>
      <c r="K19" s="467" t="s">
        <v>7</v>
      </c>
      <c r="L19" s="467" t="s">
        <v>7</v>
      </c>
      <c r="M19" s="467" t="s">
        <v>7</v>
      </c>
      <c r="N19" s="467" t="s">
        <v>7</v>
      </c>
      <c r="O19" s="467" t="s">
        <v>7</v>
      </c>
      <c r="P19" s="467" t="s">
        <v>7</v>
      </c>
      <c r="Q19" s="467" t="s">
        <v>7</v>
      </c>
      <c r="R19" s="467" t="s">
        <v>7</v>
      </c>
      <c r="S19" s="467" t="s">
        <v>7</v>
      </c>
      <c r="T19" s="467" t="s">
        <v>7</v>
      </c>
      <c r="U19" s="467" t="s">
        <v>7</v>
      </c>
      <c r="V19" s="467" t="s">
        <v>7</v>
      </c>
    </row>
    <row r="20" spans="1:22" s="142" customFormat="1" ht="16.399999999999999" customHeight="1">
      <c r="A20" s="349" t="s">
        <v>283</v>
      </c>
      <c r="B20" s="350" t="s">
        <v>909</v>
      </c>
      <c r="C20" s="467" t="s">
        <v>7</v>
      </c>
      <c r="D20" s="467" t="s">
        <v>7</v>
      </c>
      <c r="E20" s="467" t="s">
        <v>7</v>
      </c>
      <c r="F20" s="467" t="s">
        <v>7</v>
      </c>
      <c r="G20" s="467" t="s">
        <v>7</v>
      </c>
      <c r="H20" s="467" t="s">
        <v>7</v>
      </c>
      <c r="I20" s="467" t="s">
        <v>7</v>
      </c>
      <c r="J20" s="467" t="s">
        <v>7</v>
      </c>
      <c r="K20" s="467" t="s">
        <v>7</v>
      </c>
      <c r="L20" s="467" t="s">
        <v>7</v>
      </c>
      <c r="M20" s="467" t="s">
        <v>7</v>
      </c>
      <c r="N20" s="467" t="s">
        <v>7</v>
      </c>
      <c r="O20" s="467" t="s">
        <v>7</v>
      </c>
      <c r="P20" s="467" t="s">
        <v>7</v>
      </c>
      <c r="Q20" s="467" t="s">
        <v>7</v>
      </c>
      <c r="R20" s="467" t="s">
        <v>7</v>
      </c>
      <c r="S20" s="467" t="s">
        <v>7</v>
      </c>
      <c r="T20" s="467" t="s">
        <v>7</v>
      </c>
      <c r="U20" s="467" t="s">
        <v>7</v>
      </c>
      <c r="V20" s="467" t="s">
        <v>7</v>
      </c>
    </row>
    <row r="21" spans="1:22" s="142" customFormat="1" ht="16.399999999999999" customHeight="1">
      <c r="A21" s="349" t="s">
        <v>284</v>
      </c>
      <c r="B21" s="350" t="s">
        <v>910</v>
      </c>
      <c r="C21" s="467" t="s">
        <v>7</v>
      </c>
      <c r="D21" s="467" t="s">
        <v>7</v>
      </c>
      <c r="E21" s="467" t="s">
        <v>7</v>
      </c>
      <c r="F21" s="467" t="s">
        <v>7</v>
      </c>
      <c r="G21" s="467" t="s">
        <v>7</v>
      </c>
      <c r="H21" s="467" t="s">
        <v>7</v>
      </c>
      <c r="I21" s="467" t="s">
        <v>7</v>
      </c>
      <c r="J21" s="467" t="s">
        <v>7</v>
      </c>
      <c r="K21" s="467" t="s">
        <v>7</v>
      </c>
      <c r="L21" s="467" t="s">
        <v>7</v>
      </c>
      <c r="M21" s="467" t="s">
        <v>7</v>
      </c>
      <c r="N21" s="467" t="s">
        <v>7</v>
      </c>
      <c r="O21" s="467" t="s">
        <v>7</v>
      </c>
      <c r="P21" s="467" t="s">
        <v>7</v>
      </c>
      <c r="Q21" s="467" t="s">
        <v>7</v>
      </c>
      <c r="R21" s="467" t="s">
        <v>7</v>
      </c>
      <c r="S21" s="467" t="s">
        <v>7</v>
      </c>
      <c r="T21" s="467" t="s">
        <v>7</v>
      </c>
      <c r="U21" s="467" t="s">
        <v>7</v>
      </c>
      <c r="V21" s="467" t="s">
        <v>7</v>
      </c>
    </row>
    <row r="22" spans="1:22" s="142" customFormat="1" ht="16.399999999999999" customHeight="1">
      <c r="A22" s="349" t="s">
        <v>285</v>
      </c>
      <c r="B22" s="350" t="s">
        <v>911</v>
      </c>
      <c r="C22" s="467" t="s">
        <v>7</v>
      </c>
      <c r="D22" s="467" t="s">
        <v>7</v>
      </c>
      <c r="E22" s="467" t="s">
        <v>7</v>
      </c>
      <c r="F22" s="467" t="s">
        <v>7</v>
      </c>
      <c r="G22" s="467" t="s">
        <v>7</v>
      </c>
      <c r="H22" s="467" t="s">
        <v>7</v>
      </c>
      <c r="I22" s="467" t="s">
        <v>7</v>
      </c>
      <c r="J22" s="467" t="s">
        <v>7</v>
      </c>
      <c r="K22" s="467" t="s">
        <v>7</v>
      </c>
      <c r="L22" s="467" t="s">
        <v>7</v>
      </c>
      <c r="M22" s="467" t="s">
        <v>7</v>
      </c>
      <c r="N22" s="467" t="s">
        <v>7</v>
      </c>
      <c r="O22" s="467" t="s">
        <v>7</v>
      </c>
      <c r="P22" s="467" t="s">
        <v>7</v>
      </c>
      <c r="Q22" s="467" t="s">
        <v>7</v>
      </c>
      <c r="R22" s="467" t="s">
        <v>7</v>
      </c>
      <c r="S22" s="467" t="s">
        <v>7</v>
      </c>
      <c r="T22" s="467" t="s">
        <v>7</v>
      </c>
      <c r="U22" s="467" t="s">
        <v>7</v>
      </c>
      <c r="V22" s="467" t="s">
        <v>7</v>
      </c>
    </row>
    <row r="23" spans="1:22" s="142" customFormat="1" ht="16.399999999999999" customHeight="1">
      <c r="A23" s="349" t="s">
        <v>313</v>
      </c>
      <c r="B23" s="350" t="s">
        <v>912</v>
      </c>
      <c r="C23" s="467" t="s">
        <v>7</v>
      </c>
      <c r="D23" s="467" t="s">
        <v>7</v>
      </c>
      <c r="E23" s="467" t="s">
        <v>7</v>
      </c>
      <c r="F23" s="467" t="s">
        <v>7</v>
      </c>
      <c r="G23" s="467" t="s">
        <v>7</v>
      </c>
      <c r="H23" s="467" t="s">
        <v>7</v>
      </c>
      <c r="I23" s="467" t="s">
        <v>7</v>
      </c>
      <c r="J23" s="467" t="s">
        <v>7</v>
      </c>
      <c r="K23" s="467" t="s">
        <v>7</v>
      </c>
      <c r="L23" s="467" t="s">
        <v>7</v>
      </c>
      <c r="M23" s="467" t="s">
        <v>7</v>
      </c>
      <c r="N23" s="467" t="s">
        <v>7</v>
      </c>
      <c r="O23" s="467" t="s">
        <v>7</v>
      </c>
      <c r="P23" s="467" t="s">
        <v>7</v>
      </c>
      <c r="Q23" s="467" t="s">
        <v>7</v>
      </c>
      <c r="R23" s="467" t="s">
        <v>7</v>
      </c>
      <c r="S23" s="467" t="s">
        <v>7</v>
      </c>
      <c r="T23" s="467" t="s">
        <v>7</v>
      </c>
      <c r="U23" s="467" t="s">
        <v>7</v>
      </c>
      <c r="V23" s="467" t="s">
        <v>7</v>
      </c>
    </row>
    <row r="24" spans="1:22" s="142" customFormat="1" ht="16.399999999999999" customHeight="1">
      <c r="A24" s="349" t="s">
        <v>314</v>
      </c>
      <c r="B24" s="350" t="s">
        <v>913</v>
      </c>
      <c r="C24" s="467" t="s">
        <v>7</v>
      </c>
      <c r="D24" s="467" t="s">
        <v>7</v>
      </c>
      <c r="E24" s="467" t="s">
        <v>7</v>
      </c>
      <c r="F24" s="467" t="s">
        <v>7</v>
      </c>
      <c r="G24" s="467" t="s">
        <v>7</v>
      </c>
      <c r="H24" s="467" t="s">
        <v>7</v>
      </c>
      <c r="I24" s="467" t="s">
        <v>7</v>
      </c>
      <c r="J24" s="467" t="s">
        <v>7</v>
      </c>
      <c r="K24" s="467" t="s">
        <v>7</v>
      </c>
      <c r="L24" s="467" t="s">
        <v>7</v>
      </c>
      <c r="M24" s="467" t="s">
        <v>7</v>
      </c>
      <c r="N24" s="467" t="s">
        <v>7</v>
      </c>
      <c r="O24" s="467" t="s">
        <v>7</v>
      </c>
      <c r="P24" s="467" t="s">
        <v>7</v>
      </c>
      <c r="Q24" s="467" t="s">
        <v>7</v>
      </c>
      <c r="R24" s="467" t="s">
        <v>7</v>
      </c>
      <c r="S24" s="467" t="s">
        <v>7</v>
      </c>
      <c r="T24" s="467" t="s">
        <v>7</v>
      </c>
      <c r="U24" s="467" t="s">
        <v>7</v>
      </c>
      <c r="V24" s="467" t="s">
        <v>7</v>
      </c>
    </row>
    <row r="25" spans="1:22" s="142" customFormat="1" ht="16.399999999999999" customHeight="1">
      <c r="A25" s="349" t="s">
        <v>315</v>
      </c>
      <c r="B25" s="350" t="s">
        <v>914</v>
      </c>
      <c r="C25" s="467" t="s">
        <v>7</v>
      </c>
      <c r="D25" s="467" t="s">
        <v>7</v>
      </c>
      <c r="E25" s="467" t="s">
        <v>7</v>
      </c>
      <c r="F25" s="467" t="s">
        <v>7</v>
      </c>
      <c r="G25" s="467" t="s">
        <v>7</v>
      </c>
      <c r="H25" s="467" t="s">
        <v>7</v>
      </c>
      <c r="I25" s="467" t="s">
        <v>7</v>
      </c>
      <c r="J25" s="467" t="s">
        <v>7</v>
      </c>
      <c r="K25" s="467" t="s">
        <v>7</v>
      </c>
      <c r="L25" s="467" t="s">
        <v>7</v>
      </c>
      <c r="M25" s="467" t="s">
        <v>7</v>
      </c>
      <c r="N25" s="467" t="s">
        <v>7</v>
      </c>
      <c r="O25" s="467" t="s">
        <v>7</v>
      </c>
      <c r="P25" s="467" t="s">
        <v>7</v>
      </c>
      <c r="Q25" s="467" t="s">
        <v>7</v>
      </c>
      <c r="R25" s="467" t="s">
        <v>7</v>
      </c>
      <c r="S25" s="467" t="s">
        <v>7</v>
      </c>
      <c r="T25" s="467" t="s">
        <v>7</v>
      </c>
      <c r="U25" s="467" t="s">
        <v>7</v>
      </c>
      <c r="V25" s="467" t="s">
        <v>7</v>
      </c>
    </row>
    <row r="26" spans="1:22" s="142" customFormat="1" ht="16.399999999999999" customHeight="1">
      <c r="A26" s="349" t="s">
        <v>316</v>
      </c>
      <c r="B26" s="350" t="s">
        <v>915</v>
      </c>
      <c r="C26" s="467" t="s">
        <v>7</v>
      </c>
      <c r="D26" s="467" t="s">
        <v>7</v>
      </c>
      <c r="E26" s="467" t="s">
        <v>7</v>
      </c>
      <c r="F26" s="467" t="s">
        <v>7</v>
      </c>
      <c r="G26" s="467" t="s">
        <v>7</v>
      </c>
      <c r="H26" s="467" t="s">
        <v>7</v>
      </c>
      <c r="I26" s="467" t="s">
        <v>7</v>
      </c>
      <c r="J26" s="467" t="s">
        <v>7</v>
      </c>
      <c r="K26" s="467" t="s">
        <v>7</v>
      </c>
      <c r="L26" s="467" t="s">
        <v>7</v>
      </c>
      <c r="M26" s="467" t="s">
        <v>7</v>
      </c>
      <c r="N26" s="467" t="s">
        <v>7</v>
      </c>
      <c r="O26" s="467" t="s">
        <v>7</v>
      </c>
      <c r="P26" s="467" t="s">
        <v>7</v>
      </c>
      <c r="Q26" s="467" t="s">
        <v>7</v>
      </c>
      <c r="R26" s="467" t="s">
        <v>7</v>
      </c>
      <c r="S26" s="467" t="s">
        <v>7</v>
      </c>
      <c r="T26" s="467" t="s">
        <v>7</v>
      </c>
      <c r="U26" s="467" t="s">
        <v>7</v>
      </c>
      <c r="V26" s="467" t="s">
        <v>7</v>
      </c>
    </row>
    <row r="27" spans="1:22" s="142" customFormat="1" ht="16.399999999999999" customHeight="1">
      <c r="A27" s="349" t="s">
        <v>916</v>
      </c>
      <c r="B27" s="350" t="s">
        <v>917</v>
      </c>
      <c r="C27" s="467" t="s">
        <v>7</v>
      </c>
      <c r="D27" s="467" t="s">
        <v>7</v>
      </c>
      <c r="E27" s="467" t="s">
        <v>7</v>
      </c>
      <c r="F27" s="467" t="s">
        <v>7</v>
      </c>
      <c r="G27" s="467" t="s">
        <v>7</v>
      </c>
      <c r="H27" s="467" t="s">
        <v>7</v>
      </c>
      <c r="I27" s="467" t="s">
        <v>7</v>
      </c>
      <c r="J27" s="467" t="s">
        <v>7</v>
      </c>
      <c r="K27" s="467" t="s">
        <v>7</v>
      </c>
      <c r="L27" s="467" t="s">
        <v>7</v>
      </c>
      <c r="M27" s="467" t="s">
        <v>7</v>
      </c>
      <c r="N27" s="467" t="s">
        <v>7</v>
      </c>
      <c r="O27" s="467" t="s">
        <v>7</v>
      </c>
      <c r="P27" s="467" t="s">
        <v>7</v>
      </c>
      <c r="Q27" s="467" t="s">
        <v>7</v>
      </c>
      <c r="R27" s="467" t="s">
        <v>7</v>
      </c>
      <c r="S27" s="467" t="s">
        <v>7</v>
      </c>
      <c r="T27" s="467" t="s">
        <v>7</v>
      </c>
      <c r="U27" s="467" t="s">
        <v>7</v>
      </c>
      <c r="V27" s="467" t="s">
        <v>7</v>
      </c>
    </row>
    <row r="28" spans="1:22" s="142" customFormat="1" ht="16.399999999999999" customHeight="1">
      <c r="A28" s="349" t="s">
        <v>918</v>
      </c>
      <c r="B28" s="350" t="s">
        <v>919</v>
      </c>
      <c r="C28" s="467" t="s">
        <v>7</v>
      </c>
      <c r="D28" s="467" t="s">
        <v>7</v>
      </c>
      <c r="E28" s="467" t="s">
        <v>7</v>
      </c>
      <c r="F28" s="467" t="s">
        <v>7</v>
      </c>
      <c r="G28" s="467" t="s">
        <v>7</v>
      </c>
      <c r="H28" s="467" t="s">
        <v>7</v>
      </c>
      <c r="I28" s="467" t="s">
        <v>7</v>
      </c>
      <c r="J28" s="467" t="s">
        <v>7</v>
      </c>
      <c r="K28" s="467" t="s">
        <v>7</v>
      </c>
      <c r="L28" s="467" t="s">
        <v>7</v>
      </c>
      <c r="M28" s="467" t="s">
        <v>7</v>
      </c>
      <c r="N28" s="467" t="s">
        <v>7</v>
      </c>
      <c r="O28" s="467" t="s">
        <v>7</v>
      </c>
      <c r="P28" s="467" t="s">
        <v>7</v>
      </c>
      <c r="Q28" s="467" t="s">
        <v>7</v>
      </c>
      <c r="R28" s="467" t="s">
        <v>7</v>
      </c>
      <c r="S28" s="467" t="s">
        <v>7</v>
      </c>
      <c r="T28" s="467" t="s">
        <v>7</v>
      </c>
      <c r="U28" s="467" t="s">
        <v>7</v>
      </c>
      <c r="V28" s="467" t="s">
        <v>7</v>
      </c>
    </row>
    <row r="29" spans="1:22" s="448" customFormat="1" ht="16.399999999999999" customHeight="1">
      <c r="A29" s="349" t="s">
        <v>920</v>
      </c>
      <c r="B29" s="350" t="s">
        <v>921</v>
      </c>
      <c r="C29" s="467" t="s">
        <v>7</v>
      </c>
      <c r="D29" s="467" t="s">
        <v>7</v>
      </c>
      <c r="E29" s="467" t="s">
        <v>7</v>
      </c>
      <c r="F29" s="467" t="s">
        <v>7</v>
      </c>
      <c r="G29" s="467" t="s">
        <v>7</v>
      </c>
      <c r="H29" s="467" t="s">
        <v>7</v>
      </c>
      <c r="I29" s="467" t="s">
        <v>7</v>
      </c>
      <c r="J29" s="467" t="s">
        <v>7</v>
      </c>
      <c r="K29" s="467" t="s">
        <v>7</v>
      </c>
      <c r="L29" s="467" t="s">
        <v>7</v>
      </c>
      <c r="M29" s="467" t="s">
        <v>7</v>
      </c>
      <c r="N29" s="467" t="s">
        <v>7</v>
      </c>
      <c r="O29" s="467" t="s">
        <v>7</v>
      </c>
      <c r="P29" s="467" t="s">
        <v>7</v>
      </c>
      <c r="Q29" s="467" t="s">
        <v>7</v>
      </c>
      <c r="R29" s="467" t="s">
        <v>7</v>
      </c>
      <c r="S29" s="467" t="s">
        <v>7</v>
      </c>
      <c r="T29" s="467" t="s">
        <v>7</v>
      </c>
      <c r="U29" s="467" t="s">
        <v>7</v>
      </c>
      <c r="V29" s="467" t="s">
        <v>7</v>
      </c>
    </row>
    <row r="30" spans="1:22" s="448" customFormat="1" ht="16.399999999999999" customHeight="1">
      <c r="A30" s="349" t="s">
        <v>922</v>
      </c>
      <c r="B30" s="350" t="s">
        <v>923</v>
      </c>
      <c r="C30" s="467" t="s">
        <v>7</v>
      </c>
      <c r="D30" s="467" t="s">
        <v>7</v>
      </c>
      <c r="E30" s="467" t="s">
        <v>7</v>
      </c>
      <c r="F30" s="467" t="s">
        <v>7</v>
      </c>
      <c r="G30" s="467" t="s">
        <v>7</v>
      </c>
      <c r="H30" s="467" t="s">
        <v>7</v>
      </c>
      <c r="I30" s="467" t="s">
        <v>7</v>
      </c>
      <c r="J30" s="467" t="s">
        <v>7</v>
      </c>
      <c r="K30" s="467" t="s">
        <v>7</v>
      </c>
      <c r="L30" s="467" t="s">
        <v>7</v>
      </c>
      <c r="M30" s="467" t="s">
        <v>7</v>
      </c>
      <c r="N30" s="467" t="s">
        <v>7</v>
      </c>
      <c r="O30" s="467" t="s">
        <v>7</v>
      </c>
      <c r="P30" s="467" t="s">
        <v>7</v>
      </c>
      <c r="Q30" s="467" t="s">
        <v>7</v>
      </c>
      <c r="R30" s="467" t="s">
        <v>7</v>
      </c>
      <c r="S30" s="467" t="s">
        <v>7</v>
      </c>
      <c r="T30" s="467" t="s">
        <v>7</v>
      </c>
      <c r="U30" s="467" t="s">
        <v>7</v>
      </c>
      <c r="V30" s="467" t="s">
        <v>7</v>
      </c>
    </row>
    <row r="31" spans="1:22" s="448" customFormat="1" ht="16.399999999999999" customHeight="1">
      <c r="A31" s="349" t="s">
        <v>924</v>
      </c>
      <c r="B31" s="350" t="s">
        <v>925</v>
      </c>
      <c r="C31" s="467" t="s">
        <v>7</v>
      </c>
      <c r="D31" s="467" t="s">
        <v>7</v>
      </c>
      <c r="E31" s="467" t="s">
        <v>7</v>
      </c>
      <c r="F31" s="467" t="s">
        <v>7</v>
      </c>
      <c r="G31" s="467" t="s">
        <v>7</v>
      </c>
      <c r="H31" s="467" t="s">
        <v>7</v>
      </c>
      <c r="I31" s="467" t="s">
        <v>7</v>
      </c>
      <c r="J31" s="467" t="s">
        <v>7</v>
      </c>
      <c r="K31" s="467" t="s">
        <v>7</v>
      </c>
      <c r="L31" s="467" t="s">
        <v>7</v>
      </c>
      <c r="M31" s="467" t="s">
        <v>7</v>
      </c>
      <c r="N31" s="467" t="s">
        <v>7</v>
      </c>
      <c r="O31" s="467" t="s">
        <v>7</v>
      </c>
      <c r="P31" s="467" t="s">
        <v>7</v>
      </c>
      <c r="Q31" s="467" t="s">
        <v>7</v>
      </c>
      <c r="R31" s="467" t="s">
        <v>7</v>
      </c>
      <c r="S31" s="467" t="s">
        <v>7</v>
      </c>
      <c r="T31" s="467" t="s">
        <v>7</v>
      </c>
      <c r="U31" s="467" t="s">
        <v>7</v>
      </c>
      <c r="V31" s="467" t="s">
        <v>7</v>
      </c>
    </row>
    <row r="32" spans="1:22" s="448" customFormat="1" ht="16.399999999999999" customHeight="1">
      <c r="A32" s="349" t="s">
        <v>926</v>
      </c>
      <c r="B32" s="350" t="s">
        <v>927</v>
      </c>
      <c r="C32" s="467" t="s">
        <v>7</v>
      </c>
      <c r="D32" s="467" t="s">
        <v>7</v>
      </c>
      <c r="E32" s="467" t="s">
        <v>7</v>
      </c>
      <c r="F32" s="467" t="s">
        <v>7</v>
      </c>
      <c r="G32" s="467" t="s">
        <v>7</v>
      </c>
      <c r="H32" s="467" t="s">
        <v>7</v>
      </c>
      <c r="I32" s="467" t="s">
        <v>7</v>
      </c>
      <c r="J32" s="467" t="s">
        <v>7</v>
      </c>
      <c r="K32" s="467" t="s">
        <v>7</v>
      </c>
      <c r="L32" s="467" t="s">
        <v>7</v>
      </c>
      <c r="M32" s="467" t="s">
        <v>7</v>
      </c>
      <c r="N32" s="467" t="s">
        <v>7</v>
      </c>
      <c r="O32" s="467" t="s">
        <v>7</v>
      </c>
      <c r="P32" s="467" t="s">
        <v>7</v>
      </c>
      <c r="Q32" s="467" t="s">
        <v>7</v>
      </c>
      <c r="R32" s="467" t="s">
        <v>7</v>
      </c>
      <c r="S32" s="467" t="s">
        <v>7</v>
      </c>
      <c r="T32" s="467" t="s">
        <v>7</v>
      </c>
      <c r="U32" s="467" t="s">
        <v>7</v>
      </c>
      <c r="V32" s="467" t="s">
        <v>7</v>
      </c>
    </row>
    <row r="33" spans="1:48" s="448" customFormat="1" ht="16.399999999999999" customHeight="1">
      <c r="A33" s="349" t="s">
        <v>928</v>
      </c>
      <c r="B33" s="350" t="s">
        <v>929</v>
      </c>
      <c r="C33" s="467" t="s">
        <v>7</v>
      </c>
      <c r="D33" s="467" t="s">
        <v>7</v>
      </c>
      <c r="E33" s="467" t="s">
        <v>7</v>
      </c>
      <c r="F33" s="467" t="s">
        <v>7</v>
      </c>
      <c r="G33" s="467" t="s">
        <v>7</v>
      </c>
      <c r="H33" s="467" t="s">
        <v>7</v>
      </c>
      <c r="I33" s="467" t="s">
        <v>7</v>
      </c>
      <c r="J33" s="467" t="s">
        <v>7</v>
      </c>
      <c r="K33" s="467" t="s">
        <v>7</v>
      </c>
      <c r="L33" s="467" t="s">
        <v>7</v>
      </c>
      <c r="M33" s="467" t="s">
        <v>7</v>
      </c>
      <c r="N33" s="467" t="s">
        <v>7</v>
      </c>
      <c r="O33" s="467" t="s">
        <v>7</v>
      </c>
      <c r="P33" s="467" t="s">
        <v>7</v>
      </c>
      <c r="Q33" s="467" t="s">
        <v>7</v>
      </c>
      <c r="R33" s="467" t="s">
        <v>7</v>
      </c>
      <c r="S33" s="467" t="s">
        <v>7</v>
      </c>
      <c r="T33" s="467" t="s">
        <v>7</v>
      </c>
      <c r="U33" s="467" t="s">
        <v>7</v>
      </c>
      <c r="V33" s="467" t="s">
        <v>7</v>
      </c>
    </row>
    <row r="34" spans="1:48" s="448" customFormat="1" ht="16.399999999999999" customHeight="1">
      <c r="A34" s="349" t="s">
        <v>930</v>
      </c>
      <c r="B34" s="350" t="s">
        <v>931</v>
      </c>
      <c r="C34" s="467" t="s">
        <v>7</v>
      </c>
      <c r="D34" s="467" t="s">
        <v>7</v>
      </c>
      <c r="E34" s="467" t="s">
        <v>7</v>
      </c>
      <c r="F34" s="467" t="s">
        <v>7</v>
      </c>
      <c r="G34" s="467" t="s">
        <v>7</v>
      </c>
      <c r="H34" s="467" t="s">
        <v>7</v>
      </c>
      <c r="I34" s="467" t="s">
        <v>7</v>
      </c>
      <c r="J34" s="467" t="s">
        <v>7</v>
      </c>
      <c r="K34" s="467" t="s">
        <v>7</v>
      </c>
      <c r="L34" s="467" t="s">
        <v>7</v>
      </c>
      <c r="M34" s="467" t="s">
        <v>7</v>
      </c>
      <c r="N34" s="467" t="s">
        <v>7</v>
      </c>
      <c r="O34" s="467" t="s">
        <v>7</v>
      </c>
      <c r="P34" s="467" t="s">
        <v>7</v>
      </c>
      <c r="Q34" s="467" t="s">
        <v>7</v>
      </c>
      <c r="R34" s="467" t="s">
        <v>7</v>
      </c>
      <c r="S34" s="467" t="s">
        <v>7</v>
      </c>
      <c r="T34" s="467" t="s">
        <v>7</v>
      </c>
      <c r="U34" s="467" t="s">
        <v>7</v>
      </c>
      <c r="V34" s="467" t="s">
        <v>7</v>
      </c>
    </row>
    <row r="35" spans="1:48" s="448" customFormat="1" ht="16.399999999999999" customHeight="1">
      <c r="A35" s="349" t="s">
        <v>932</v>
      </c>
      <c r="B35" s="350" t="s">
        <v>933</v>
      </c>
      <c r="C35" s="467" t="s">
        <v>7</v>
      </c>
      <c r="D35" s="467" t="s">
        <v>7</v>
      </c>
      <c r="E35" s="467" t="s">
        <v>7</v>
      </c>
      <c r="F35" s="467" t="s">
        <v>7</v>
      </c>
      <c r="G35" s="467" t="s">
        <v>7</v>
      </c>
      <c r="H35" s="467" t="s">
        <v>7</v>
      </c>
      <c r="I35" s="467" t="s">
        <v>7</v>
      </c>
      <c r="J35" s="467" t="s">
        <v>7</v>
      </c>
      <c r="K35" s="467" t="s">
        <v>7</v>
      </c>
      <c r="L35" s="467" t="s">
        <v>7</v>
      </c>
      <c r="M35" s="467" t="s">
        <v>7</v>
      </c>
      <c r="N35" s="467" t="s">
        <v>7</v>
      </c>
      <c r="O35" s="467" t="s">
        <v>7</v>
      </c>
      <c r="P35" s="467" t="s">
        <v>7</v>
      </c>
      <c r="Q35" s="467" t="s">
        <v>7</v>
      </c>
      <c r="R35" s="467" t="s">
        <v>7</v>
      </c>
      <c r="S35" s="467" t="s">
        <v>7</v>
      </c>
      <c r="T35" s="467" t="s">
        <v>7</v>
      </c>
      <c r="U35" s="467" t="s">
        <v>7</v>
      </c>
      <c r="V35" s="467" t="s">
        <v>7</v>
      </c>
    </row>
    <row r="36" spans="1:48" s="448" customFormat="1" ht="16.399999999999999" customHeight="1">
      <c r="A36" s="349" t="s">
        <v>934</v>
      </c>
      <c r="B36" s="350" t="s">
        <v>935</v>
      </c>
      <c r="C36" s="467" t="s">
        <v>7</v>
      </c>
      <c r="D36" s="467" t="s">
        <v>7</v>
      </c>
      <c r="E36" s="467" t="s">
        <v>7</v>
      </c>
      <c r="F36" s="467" t="s">
        <v>7</v>
      </c>
      <c r="G36" s="467" t="s">
        <v>7</v>
      </c>
      <c r="H36" s="467" t="s">
        <v>7</v>
      </c>
      <c r="I36" s="467" t="s">
        <v>7</v>
      </c>
      <c r="J36" s="467" t="s">
        <v>7</v>
      </c>
      <c r="K36" s="467" t="s">
        <v>7</v>
      </c>
      <c r="L36" s="467" t="s">
        <v>7</v>
      </c>
      <c r="M36" s="467" t="s">
        <v>7</v>
      </c>
      <c r="N36" s="467" t="s">
        <v>7</v>
      </c>
      <c r="O36" s="467" t="s">
        <v>7</v>
      </c>
      <c r="P36" s="467" t="s">
        <v>7</v>
      </c>
      <c r="Q36" s="467" t="s">
        <v>7</v>
      </c>
      <c r="R36" s="467" t="s">
        <v>7</v>
      </c>
      <c r="S36" s="467" t="s">
        <v>7</v>
      </c>
      <c r="T36" s="467" t="s">
        <v>7</v>
      </c>
      <c r="U36" s="467" t="s">
        <v>7</v>
      </c>
      <c r="V36" s="467" t="s">
        <v>7</v>
      </c>
    </row>
    <row r="37" spans="1:48" s="448" customFormat="1" ht="16.399999999999999" customHeight="1">
      <c r="A37" s="349" t="s">
        <v>936</v>
      </c>
      <c r="B37" s="350" t="s">
        <v>937</v>
      </c>
      <c r="C37" s="467" t="s">
        <v>7</v>
      </c>
      <c r="D37" s="467" t="s">
        <v>7</v>
      </c>
      <c r="E37" s="467" t="s">
        <v>7</v>
      </c>
      <c r="F37" s="467" t="s">
        <v>7</v>
      </c>
      <c r="G37" s="467" t="s">
        <v>7</v>
      </c>
      <c r="H37" s="467" t="s">
        <v>7</v>
      </c>
      <c r="I37" s="467" t="s">
        <v>7</v>
      </c>
      <c r="J37" s="467" t="s">
        <v>7</v>
      </c>
      <c r="K37" s="467" t="s">
        <v>7</v>
      </c>
      <c r="L37" s="467" t="s">
        <v>7</v>
      </c>
      <c r="M37" s="467" t="s">
        <v>7</v>
      </c>
      <c r="N37" s="467" t="s">
        <v>7</v>
      </c>
      <c r="O37" s="467" t="s">
        <v>7</v>
      </c>
      <c r="P37" s="467" t="s">
        <v>7</v>
      </c>
      <c r="Q37" s="467" t="s">
        <v>7</v>
      </c>
      <c r="R37" s="467" t="s">
        <v>7</v>
      </c>
      <c r="S37" s="467" t="s">
        <v>7</v>
      </c>
      <c r="T37" s="467" t="s">
        <v>7</v>
      </c>
      <c r="U37" s="467" t="s">
        <v>7</v>
      </c>
      <c r="V37" s="467" t="s">
        <v>7</v>
      </c>
    </row>
    <row r="38" spans="1:48" s="448" customFormat="1" ht="16.399999999999999" customHeight="1">
      <c r="A38" s="349" t="s">
        <v>938</v>
      </c>
      <c r="B38" s="350" t="s">
        <v>939</v>
      </c>
      <c r="C38" s="467" t="s">
        <v>7</v>
      </c>
      <c r="D38" s="467" t="s">
        <v>7</v>
      </c>
      <c r="E38" s="467" t="s">
        <v>7</v>
      </c>
      <c r="F38" s="467" t="s">
        <v>7</v>
      </c>
      <c r="G38" s="467" t="s">
        <v>7</v>
      </c>
      <c r="H38" s="467" t="s">
        <v>7</v>
      </c>
      <c r="I38" s="467" t="s">
        <v>7</v>
      </c>
      <c r="J38" s="467" t="s">
        <v>7</v>
      </c>
      <c r="K38" s="467" t="s">
        <v>7</v>
      </c>
      <c r="L38" s="467" t="s">
        <v>7</v>
      </c>
      <c r="M38" s="467" t="s">
        <v>7</v>
      </c>
      <c r="N38" s="467" t="s">
        <v>7</v>
      </c>
      <c r="O38" s="467" t="s">
        <v>7</v>
      </c>
      <c r="P38" s="467" t="s">
        <v>7</v>
      </c>
      <c r="Q38" s="467" t="s">
        <v>7</v>
      </c>
      <c r="R38" s="467" t="s">
        <v>7</v>
      </c>
      <c r="S38" s="467" t="s">
        <v>7</v>
      </c>
      <c r="T38" s="467" t="s">
        <v>7</v>
      </c>
      <c r="U38" s="467" t="s">
        <v>7</v>
      </c>
      <c r="V38" s="467" t="s">
        <v>7</v>
      </c>
    </row>
    <row r="39" spans="1:48" s="448" customFormat="1" ht="16.399999999999999" customHeight="1">
      <c r="A39" s="349" t="s">
        <v>940</v>
      </c>
      <c r="B39" s="356" t="s">
        <v>941</v>
      </c>
      <c r="C39" s="467" t="s">
        <v>7</v>
      </c>
      <c r="D39" s="467" t="s">
        <v>7</v>
      </c>
      <c r="E39" s="467" t="s">
        <v>7</v>
      </c>
      <c r="F39" s="467" t="s">
        <v>7</v>
      </c>
      <c r="G39" s="467" t="s">
        <v>7</v>
      </c>
      <c r="H39" s="467" t="s">
        <v>7</v>
      </c>
      <c r="I39" s="467" t="s">
        <v>7</v>
      </c>
      <c r="J39" s="467" t="s">
        <v>7</v>
      </c>
      <c r="K39" s="467" t="s">
        <v>7</v>
      </c>
      <c r="L39" s="467" t="s">
        <v>7</v>
      </c>
      <c r="M39" s="467" t="s">
        <v>7</v>
      </c>
      <c r="N39" s="467" t="s">
        <v>7</v>
      </c>
      <c r="O39" s="467" t="s">
        <v>7</v>
      </c>
      <c r="P39" s="467" t="s">
        <v>7</v>
      </c>
      <c r="Q39" s="467" t="s">
        <v>7</v>
      </c>
      <c r="R39" s="467" t="s">
        <v>7</v>
      </c>
      <c r="S39" s="467" t="s">
        <v>7</v>
      </c>
      <c r="T39" s="467" t="s">
        <v>7</v>
      </c>
      <c r="U39" s="467" t="s">
        <v>7</v>
      </c>
      <c r="V39" s="467" t="s">
        <v>7</v>
      </c>
    </row>
    <row r="40" spans="1:48" s="448" customFormat="1" ht="16.399999999999999" customHeight="1">
      <c r="A40" s="349" t="s">
        <v>942</v>
      </c>
      <c r="B40" s="356" t="s">
        <v>943</v>
      </c>
      <c r="C40" s="467" t="s">
        <v>7</v>
      </c>
      <c r="D40" s="467" t="s">
        <v>7</v>
      </c>
      <c r="E40" s="467" t="s">
        <v>7</v>
      </c>
      <c r="F40" s="467" t="s">
        <v>7</v>
      </c>
      <c r="G40" s="467" t="s">
        <v>7</v>
      </c>
      <c r="H40" s="467" t="s">
        <v>7</v>
      </c>
      <c r="I40" s="467" t="s">
        <v>7</v>
      </c>
      <c r="J40" s="467" t="s">
        <v>7</v>
      </c>
      <c r="K40" s="467" t="s">
        <v>7</v>
      </c>
      <c r="L40" s="467" t="s">
        <v>7</v>
      </c>
      <c r="M40" s="467" t="s">
        <v>7</v>
      </c>
      <c r="N40" s="467" t="s">
        <v>7</v>
      </c>
      <c r="O40" s="467" t="s">
        <v>7</v>
      </c>
      <c r="P40" s="467" t="s">
        <v>7</v>
      </c>
      <c r="Q40" s="467" t="s">
        <v>7</v>
      </c>
      <c r="R40" s="467" t="s">
        <v>7</v>
      </c>
      <c r="S40" s="467" t="s">
        <v>7</v>
      </c>
      <c r="T40" s="467" t="s">
        <v>7</v>
      </c>
      <c r="U40" s="467" t="s">
        <v>7</v>
      </c>
      <c r="V40" s="467" t="s">
        <v>7</v>
      </c>
    </row>
    <row r="41" spans="1:48" s="448" customFormat="1" ht="16.399999999999999" customHeight="1">
      <c r="A41" s="349" t="s">
        <v>944</v>
      </c>
      <c r="B41" s="356" t="s">
        <v>945</v>
      </c>
      <c r="C41" s="467" t="s">
        <v>7</v>
      </c>
      <c r="D41" s="467" t="s">
        <v>7</v>
      </c>
      <c r="E41" s="467" t="s">
        <v>7</v>
      </c>
      <c r="F41" s="467" t="s">
        <v>7</v>
      </c>
      <c r="G41" s="467" t="s">
        <v>7</v>
      </c>
      <c r="H41" s="467" t="s">
        <v>7</v>
      </c>
      <c r="I41" s="467" t="s">
        <v>7</v>
      </c>
      <c r="J41" s="467" t="s">
        <v>7</v>
      </c>
      <c r="K41" s="467" t="s">
        <v>7</v>
      </c>
      <c r="L41" s="467" t="s">
        <v>7</v>
      </c>
      <c r="M41" s="467" t="s">
        <v>7</v>
      </c>
      <c r="N41" s="467" t="s">
        <v>7</v>
      </c>
      <c r="O41" s="467" t="s">
        <v>7</v>
      </c>
      <c r="P41" s="467" t="s">
        <v>7</v>
      </c>
      <c r="Q41" s="467" t="s">
        <v>7</v>
      </c>
      <c r="R41" s="467" t="s">
        <v>7</v>
      </c>
      <c r="S41" s="467" t="s">
        <v>7</v>
      </c>
      <c r="T41" s="467" t="s">
        <v>7</v>
      </c>
      <c r="U41" s="467" t="s">
        <v>7</v>
      </c>
      <c r="V41" s="467" t="s">
        <v>7</v>
      </c>
    </row>
    <row r="42" spans="1:48" s="448" customFormat="1" ht="16.399999999999999" customHeight="1">
      <c r="A42" s="349" t="s">
        <v>946</v>
      </c>
      <c r="B42" s="356" t="s">
        <v>947</v>
      </c>
      <c r="C42" s="467" t="s">
        <v>7</v>
      </c>
      <c r="D42" s="467" t="s">
        <v>7</v>
      </c>
      <c r="E42" s="467" t="s">
        <v>7</v>
      </c>
      <c r="F42" s="467" t="s">
        <v>7</v>
      </c>
      <c r="G42" s="467" t="s">
        <v>7</v>
      </c>
      <c r="H42" s="467" t="s">
        <v>7</v>
      </c>
      <c r="I42" s="467" t="s">
        <v>7</v>
      </c>
      <c r="J42" s="467" t="s">
        <v>7</v>
      </c>
      <c r="K42" s="467" t="s">
        <v>7</v>
      </c>
      <c r="L42" s="467" t="s">
        <v>7</v>
      </c>
      <c r="M42" s="467" t="s">
        <v>7</v>
      </c>
      <c r="N42" s="467" t="s">
        <v>7</v>
      </c>
      <c r="O42" s="467" t="s">
        <v>7</v>
      </c>
      <c r="P42" s="467" t="s">
        <v>7</v>
      </c>
      <c r="Q42" s="467" t="s">
        <v>7</v>
      </c>
      <c r="R42" s="467" t="s">
        <v>7</v>
      </c>
      <c r="S42" s="467" t="s">
        <v>7</v>
      </c>
      <c r="T42" s="467" t="s">
        <v>7</v>
      </c>
      <c r="U42" s="467" t="s">
        <v>7</v>
      </c>
      <c r="V42" s="467" t="s">
        <v>7</v>
      </c>
    </row>
    <row r="43" spans="1:48" s="451" customFormat="1" ht="16.399999999999999" customHeight="1">
      <c r="A43" s="349" t="s">
        <v>948</v>
      </c>
      <c r="B43" s="356" t="s">
        <v>949</v>
      </c>
      <c r="C43" s="467" t="s">
        <v>7</v>
      </c>
      <c r="D43" s="467" t="s">
        <v>7</v>
      </c>
      <c r="E43" s="467" t="s">
        <v>7</v>
      </c>
      <c r="F43" s="467" t="s">
        <v>7</v>
      </c>
      <c r="G43" s="467" t="s">
        <v>7</v>
      </c>
      <c r="H43" s="467" t="s">
        <v>7</v>
      </c>
      <c r="I43" s="467" t="s">
        <v>7</v>
      </c>
      <c r="J43" s="467" t="s">
        <v>7</v>
      </c>
      <c r="K43" s="467" t="s">
        <v>7</v>
      </c>
      <c r="L43" s="467" t="s">
        <v>7</v>
      </c>
      <c r="M43" s="467" t="s">
        <v>7</v>
      </c>
      <c r="N43" s="467" t="s">
        <v>7</v>
      </c>
      <c r="O43" s="467" t="s">
        <v>7</v>
      </c>
      <c r="P43" s="467" t="s">
        <v>7</v>
      </c>
      <c r="Q43" s="467" t="s">
        <v>7</v>
      </c>
      <c r="R43" s="467" t="s">
        <v>7</v>
      </c>
      <c r="S43" s="467" t="s">
        <v>7</v>
      </c>
      <c r="T43" s="467" t="s">
        <v>7</v>
      </c>
      <c r="U43" s="467" t="s">
        <v>7</v>
      </c>
      <c r="V43" s="467" t="s">
        <v>7</v>
      </c>
      <c r="W43" s="450"/>
      <c r="X43" s="450"/>
      <c r="Y43" s="450"/>
      <c r="Z43" s="450"/>
      <c r="AA43" s="450"/>
      <c r="AB43" s="450"/>
      <c r="AC43" s="450"/>
      <c r="AD43" s="450"/>
      <c r="AE43" s="450"/>
      <c r="AF43" s="450"/>
      <c r="AG43" s="450"/>
      <c r="AH43" s="450"/>
      <c r="AI43" s="450"/>
      <c r="AJ43" s="450"/>
      <c r="AK43" s="450"/>
      <c r="AL43" s="450"/>
      <c r="AM43" s="450"/>
      <c r="AN43" s="450"/>
      <c r="AO43" s="450"/>
      <c r="AP43" s="450"/>
      <c r="AQ43" s="450"/>
      <c r="AR43" s="450"/>
      <c r="AS43" s="450"/>
      <c r="AT43" s="450"/>
      <c r="AU43" s="450"/>
      <c r="AV43" s="450"/>
    </row>
    <row r="44" spans="1:48" s="448" customFormat="1" ht="16.399999999999999" customHeight="1">
      <c r="A44" s="349" t="s">
        <v>950</v>
      </c>
      <c r="B44" s="356" t="s">
        <v>951</v>
      </c>
      <c r="C44" s="467" t="s">
        <v>7</v>
      </c>
      <c r="D44" s="467" t="s">
        <v>7</v>
      </c>
      <c r="E44" s="467" t="s">
        <v>7</v>
      </c>
      <c r="F44" s="467" t="s">
        <v>7</v>
      </c>
      <c r="G44" s="467" t="s">
        <v>7</v>
      </c>
      <c r="H44" s="467" t="s">
        <v>7</v>
      </c>
      <c r="I44" s="467" t="s">
        <v>7</v>
      </c>
      <c r="J44" s="467" t="s">
        <v>7</v>
      </c>
      <c r="K44" s="467" t="s">
        <v>7</v>
      </c>
      <c r="L44" s="467" t="s">
        <v>7</v>
      </c>
      <c r="M44" s="467" t="s">
        <v>7</v>
      </c>
      <c r="N44" s="467" t="s">
        <v>7</v>
      </c>
      <c r="O44" s="467" t="s">
        <v>7</v>
      </c>
      <c r="P44" s="467" t="s">
        <v>7</v>
      </c>
      <c r="Q44" s="467" t="s">
        <v>7</v>
      </c>
      <c r="R44" s="467" t="s">
        <v>7</v>
      </c>
      <c r="S44" s="467" t="s">
        <v>7</v>
      </c>
      <c r="T44" s="467" t="s">
        <v>7</v>
      </c>
      <c r="U44" s="467" t="s">
        <v>7</v>
      </c>
      <c r="V44" s="467" t="s">
        <v>7</v>
      </c>
    </row>
    <row r="45" spans="1:48">
      <c r="A45" s="270" t="s">
        <v>18</v>
      </c>
      <c r="B45" s="76"/>
      <c r="C45" s="467" t="s">
        <v>7</v>
      </c>
      <c r="D45" s="467" t="s">
        <v>7</v>
      </c>
      <c r="E45" s="467" t="s">
        <v>7</v>
      </c>
      <c r="F45" s="467" t="s">
        <v>7</v>
      </c>
      <c r="G45" s="467" t="s">
        <v>7</v>
      </c>
      <c r="H45" s="467" t="s">
        <v>7</v>
      </c>
      <c r="I45" s="467" t="s">
        <v>7</v>
      </c>
      <c r="J45" s="467" t="s">
        <v>7</v>
      </c>
      <c r="K45" s="467" t="s">
        <v>7</v>
      </c>
      <c r="L45" s="467" t="s">
        <v>7</v>
      </c>
      <c r="M45" s="467" t="s">
        <v>7</v>
      </c>
      <c r="N45" s="467" t="s">
        <v>7</v>
      </c>
      <c r="O45" s="467" t="s">
        <v>7</v>
      </c>
      <c r="P45" s="467" t="s">
        <v>7</v>
      </c>
      <c r="Q45" s="467" t="s">
        <v>7</v>
      </c>
      <c r="R45" s="467" t="s">
        <v>7</v>
      </c>
      <c r="S45" s="467" t="s">
        <v>7</v>
      </c>
      <c r="T45" s="467" t="s">
        <v>7</v>
      </c>
      <c r="U45" s="467" t="s">
        <v>7</v>
      </c>
      <c r="V45" s="467" t="s">
        <v>7</v>
      </c>
    </row>
    <row r="47" spans="1:48" s="15" customFormat="1" ht="13">
      <c r="A47" s="14"/>
      <c r="G47" s="14"/>
      <c r="H47" s="14"/>
      <c r="K47" s="14"/>
      <c r="L47" s="14"/>
      <c r="M47" s="14"/>
      <c r="N47" s="14"/>
      <c r="O47" s="14"/>
      <c r="P47" s="14"/>
      <c r="Q47" s="14"/>
      <c r="R47" s="14"/>
      <c r="S47" s="826"/>
      <c r="T47" s="826"/>
      <c r="U47" s="826"/>
      <c r="V47" s="826"/>
    </row>
    <row r="48" spans="1:48" s="405" customFormat="1" ht="12.75" customHeight="1">
      <c r="A48" s="14" t="s">
        <v>12</v>
      </c>
      <c r="G48" s="14"/>
      <c r="H48" s="14"/>
      <c r="K48" s="14"/>
      <c r="L48" s="14"/>
      <c r="M48" s="14"/>
      <c r="N48" s="14"/>
      <c r="O48" s="14"/>
      <c r="P48" s="14"/>
      <c r="Q48" s="14"/>
      <c r="R48" s="14"/>
      <c r="S48" s="826"/>
      <c r="T48" s="826"/>
      <c r="U48" s="826"/>
      <c r="V48" s="826"/>
    </row>
    <row r="49" spans="1:22" s="405" customFormat="1" ht="12.75" customHeight="1">
      <c r="K49" s="31"/>
      <c r="L49" s="31"/>
      <c r="M49" s="31"/>
      <c r="N49" s="31"/>
      <c r="O49" s="31"/>
      <c r="P49" s="31"/>
      <c r="Q49" s="31"/>
      <c r="R49" s="507"/>
      <c r="S49" s="826" t="s">
        <v>13</v>
      </c>
      <c r="T49" s="826"/>
      <c r="U49" s="31"/>
      <c r="V49" s="31"/>
    </row>
    <row r="50" spans="1:22" s="405" customFormat="1" ht="13">
      <c r="E50" s="399"/>
      <c r="F50" s="826" t="s">
        <v>13</v>
      </c>
      <c r="G50" s="826"/>
      <c r="H50" s="14"/>
      <c r="K50" s="31"/>
      <c r="L50" s="31"/>
      <c r="M50" s="31"/>
      <c r="N50" s="31"/>
      <c r="O50" s="31"/>
      <c r="P50" s="31"/>
      <c r="Q50" s="31"/>
      <c r="R50" s="31" t="s">
        <v>14</v>
      </c>
      <c r="S50" s="31"/>
      <c r="T50" s="31"/>
      <c r="U50" s="31"/>
      <c r="V50" s="31"/>
    </row>
    <row r="51" spans="1:22" s="405" customFormat="1" ht="13">
      <c r="A51" s="14"/>
      <c r="B51" s="14"/>
      <c r="E51" s="827" t="s">
        <v>898</v>
      </c>
      <c r="F51" s="827"/>
      <c r="G51" s="827"/>
      <c r="H51" s="827"/>
      <c r="K51" s="14"/>
      <c r="L51" s="14"/>
      <c r="M51" s="14"/>
      <c r="N51" s="14"/>
      <c r="O51" s="14"/>
      <c r="P51" s="14"/>
      <c r="Q51" s="31"/>
      <c r="R51" s="31" t="s">
        <v>953</v>
      </c>
      <c r="S51" s="31"/>
      <c r="T51" s="31"/>
      <c r="U51" s="31"/>
      <c r="V51" s="31"/>
    </row>
    <row r="52" spans="1:22" s="507" customFormat="1">
      <c r="R52" s="862" t="s">
        <v>84</v>
      </c>
      <c r="S52" s="862"/>
      <c r="T52" s="862"/>
    </row>
  </sheetData>
  <mergeCells count="26">
    <mergeCell ref="S47:V47"/>
    <mergeCell ref="U1:V1"/>
    <mergeCell ref="C8:F8"/>
    <mergeCell ref="D9:F9"/>
    <mergeCell ref="C9:C10"/>
    <mergeCell ref="G9:G10"/>
    <mergeCell ref="S8:V8"/>
    <mergeCell ref="S9:S10"/>
    <mergeCell ref="T9:V9"/>
    <mergeCell ref="E2:P2"/>
    <mergeCell ref="C4:Q4"/>
    <mergeCell ref="P9:R9"/>
    <mergeCell ref="H9:J9"/>
    <mergeCell ref="K9:K10"/>
    <mergeCell ref="B8:B10"/>
    <mergeCell ref="A8:A10"/>
    <mergeCell ref="O8:R8"/>
    <mergeCell ref="K8:N8"/>
    <mergeCell ref="G8:J8"/>
    <mergeCell ref="L9:N9"/>
    <mergeCell ref="O9:O10"/>
    <mergeCell ref="R52:T52"/>
    <mergeCell ref="S48:V48"/>
    <mergeCell ref="S49:T49"/>
    <mergeCell ref="F50:G50"/>
    <mergeCell ref="E51:H51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S50"/>
  <sheetViews>
    <sheetView topLeftCell="A22" zoomScale="85" zoomScaleNormal="85" zoomScaleSheetLayoutView="100" workbookViewId="0">
      <selection activeCell="I52" sqref="I52"/>
    </sheetView>
  </sheetViews>
  <sheetFormatPr defaultColWidth="8.81640625" defaultRowHeight="14"/>
  <cols>
    <col min="1" max="1" width="8.1796875" style="68" customWidth="1"/>
    <col min="2" max="2" width="12.54296875" style="68" customWidth="1"/>
    <col min="3" max="3" width="12.1796875" style="68" customWidth="1"/>
    <col min="4" max="4" width="11.54296875" style="68" customWidth="1"/>
    <col min="5" max="5" width="11.453125" style="68" customWidth="1"/>
    <col min="6" max="6" width="17.1796875" style="68" customWidth="1"/>
    <col min="7" max="7" width="15.1796875" style="68" customWidth="1"/>
    <col min="8" max="8" width="14.453125" style="68" customWidth="1"/>
    <col min="9" max="9" width="14.81640625" style="68" customWidth="1"/>
    <col min="10" max="10" width="18.453125" style="68" customWidth="1"/>
    <col min="11" max="11" width="17.453125" style="68" customWidth="1"/>
    <col min="12" max="12" width="16.453125" style="68" customWidth="1"/>
    <col min="13" max="16384" width="8.81640625" style="68"/>
  </cols>
  <sheetData>
    <row r="1" spans="1:15" ht="15.5">
      <c r="B1" s="15"/>
      <c r="C1" s="15"/>
      <c r="D1" s="15"/>
      <c r="E1" s="15"/>
      <c r="F1" s="1"/>
      <c r="G1" s="1"/>
      <c r="H1" s="15"/>
      <c r="J1" s="36"/>
      <c r="K1" s="1012" t="s">
        <v>537</v>
      </c>
      <c r="L1" s="1012"/>
    </row>
    <row r="2" spans="1:15" ht="15.5">
      <c r="B2" s="859" t="s">
        <v>0</v>
      </c>
      <c r="C2" s="859"/>
      <c r="D2" s="859"/>
      <c r="E2" s="859"/>
      <c r="F2" s="859"/>
      <c r="G2" s="859"/>
      <c r="H2" s="859"/>
      <c r="I2" s="859"/>
      <c r="J2" s="859"/>
    </row>
    <row r="3" spans="1:15" ht="20">
      <c r="B3" s="860" t="s">
        <v>743</v>
      </c>
      <c r="C3" s="860"/>
      <c r="D3" s="860"/>
      <c r="E3" s="860"/>
      <c r="F3" s="860"/>
      <c r="G3" s="860"/>
      <c r="H3" s="860"/>
      <c r="I3" s="860"/>
      <c r="J3" s="860"/>
    </row>
    <row r="4" spans="1:15" ht="20">
      <c r="B4" s="119"/>
      <c r="C4" s="119"/>
      <c r="D4" s="119"/>
      <c r="E4" s="119"/>
      <c r="F4" s="119"/>
      <c r="G4" s="119"/>
      <c r="H4" s="119"/>
      <c r="I4" s="119"/>
      <c r="J4" s="119"/>
    </row>
    <row r="5" spans="1:15" ht="15.65" customHeight="1">
      <c r="B5" s="1205" t="s">
        <v>760</v>
      </c>
      <c r="C5" s="1205"/>
      <c r="D5" s="1205"/>
      <c r="E5" s="1205"/>
      <c r="F5" s="1205"/>
      <c r="G5" s="1205"/>
      <c r="H5" s="1205"/>
      <c r="I5" s="1205"/>
      <c r="J5" s="1205"/>
      <c r="K5" s="1205"/>
      <c r="L5" s="1205"/>
    </row>
    <row r="6" spans="1:15">
      <c r="A6" s="862" t="s">
        <v>899</v>
      </c>
      <c r="B6" s="862"/>
      <c r="C6" s="28"/>
    </row>
    <row r="7" spans="1:15" ht="15" customHeight="1">
      <c r="A7" s="1196" t="s">
        <v>108</v>
      </c>
      <c r="B7" s="1176" t="s">
        <v>3</v>
      </c>
      <c r="C7" s="1200" t="s">
        <v>25</v>
      </c>
      <c r="D7" s="1200"/>
      <c r="E7" s="1200"/>
      <c r="F7" s="1200"/>
      <c r="G7" s="1202" t="s">
        <v>26</v>
      </c>
      <c r="H7" s="1203"/>
      <c r="I7" s="1203"/>
      <c r="J7" s="1204"/>
      <c r="K7" s="1176" t="s">
        <v>379</v>
      </c>
      <c r="L7" s="1173" t="s">
        <v>668</v>
      </c>
    </row>
    <row r="8" spans="1:15">
      <c r="A8" s="1197"/>
      <c r="B8" s="1199"/>
      <c r="C8" s="1173" t="s">
        <v>238</v>
      </c>
      <c r="D8" s="1176" t="s">
        <v>434</v>
      </c>
      <c r="E8" s="1206" t="s">
        <v>96</v>
      </c>
      <c r="F8" s="1172"/>
      <c r="G8" s="1177" t="s">
        <v>238</v>
      </c>
      <c r="H8" s="1173" t="s">
        <v>434</v>
      </c>
      <c r="I8" s="1207" t="s">
        <v>96</v>
      </c>
      <c r="J8" s="1208"/>
      <c r="K8" s="1199"/>
      <c r="L8" s="1173"/>
    </row>
    <row r="9" spans="1:15" ht="52">
      <c r="A9" s="1198"/>
      <c r="B9" s="1177"/>
      <c r="C9" s="1173"/>
      <c r="D9" s="1177"/>
      <c r="E9" s="317" t="s">
        <v>890</v>
      </c>
      <c r="F9" s="79" t="s">
        <v>435</v>
      </c>
      <c r="G9" s="1173"/>
      <c r="H9" s="1173"/>
      <c r="I9" s="317" t="s">
        <v>890</v>
      </c>
      <c r="J9" s="79" t="s">
        <v>435</v>
      </c>
      <c r="K9" s="1177"/>
      <c r="L9" s="1173"/>
      <c r="M9" s="103"/>
      <c r="N9" s="103"/>
      <c r="O9" s="103"/>
    </row>
    <row r="10" spans="1:15">
      <c r="A10" s="144">
        <v>1</v>
      </c>
      <c r="B10" s="143">
        <v>2</v>
      </c>
      <c r="C10" s="144">
        <v>3</v>
      </c>
      <c r="D10" s="143">
        <v>4</v>
      </c>
      <c r="E10" s="144">
        <v>5</v>
      </c>
      <c r="F10" s="143">
        <v>6</v>
      </c>
      <c r="G10" s="144">
        <v>7</v>
      </c>
      <c r="H10" s="143">
        <v>8</v>
      </c>
      <c r="I10" s="144">
        <v>9</v>
      </c>
      <c r="J10" s="143">
        <v>10</v>
      </c>
      <c r="K10" s="144" t="s">
        <v>544</v>
      </c>
      <c r="L10" s="143">
        <v>12</v>
      </c>
      <c r="M10" s="103"/>
      <c r="N10" s="103"/>
      <c r="O10" s="103"/>
    </row>
    <row r="11" spans="1:15">
      <c r="A11" s="349" t="s">
        <v>257</v>
      </c>
      <c r="B11" s="350" t="s">
        <v>901</v>
      </c>
      <c r="C11" s="468">
        <f>'enrolment vs availed_PY'!G11</f>
        <v>71903</v>
      </c>
      <c r="D11" s="469">
        <v>3314</v>
      </c>
      <c r="E11" s="111">
        <v>3314</v>
      </c>
      <c r="F11" s="469">
        <v>0</v>
      </c>
      <c r="G11" s="468">
        <f>'enrolment vs availed_UPY'!G11</f>
        <v>43773</v>
      </c>
      <c r="H11" s="469">
        <v>1296</v>
      </c>
      <c r="I11" s="111">
        <v>1296</v>
      </c>
      <c r="J11" s="469">
        <v>0</v>
      </c>
      <c r="K11" s="468">
        <f>E11+F11+I11+J11</f>
        <v>4610</v>
      </c>
      <c r="L11" s="470" t="s">
        <v>7</v>
      </c>
      <c r="M11" s="103"/>
      <c r="N11" s="103"/>
      <c r="O11" s="103"/>
    </row>
    <row r="12" spans="1:15">
      <c r="A12" s="349" t="s">
        <v>258</v>
      </c>
      <c r="B12" s="350" t="s">
        <v>902</v>
      </c>
      <c r="C12" s="468">
        <f>'enrolment vs availed_PY'!G12</f>
        <v>162592</v>
      </c>
      <c r="D12" s="469">
        <v>4324</v>
      </c>
      <c r="E12" s="111">
        <v>4324</v>
      </c>
      <c r="F12" s="469">
        <v>0</v>
      </c>
      <c r="G12" s="468">
        <f>'enrolment vs availed_UPY'!G12</f>
        <v>92829</v>
      </c>
      <c r="H12" s="469">
        <v>1943</v>
      </c>
      <c r="I12" s="111">
        <v>1943</v>
      </c>
      <c r="J12" s="469">
        <v>0</v>
      </c>
      <c r="K12" s="468">
        <f t="shared" ref="K12:K43" si="0">E12+F12+I12+J12</f>
        <v>6267</v>
      </c>
      <c r="L12" s="470" t="s">
        <v>7</v>
      </c>
      <c r="M12" s="103"/>
      <c r="N12" s="103"/>
      <c r="O12" s="103"/>
    </row>
    <row r="13" spans="1:15">
      <c r="A13" s="349" t="s">
        <v>259</v>
      </c>
      <c r="B13" s="350" t="s">
        <v>903</v>
      </c>
      <c r="C13" s="468">
        <f>'enrolment vs availed_PY'!G13</f>
        <v>77320</v>
      </c>
      <c r="D13" s="469">
        <v>2007</v>
      </c>
      <c r="E13" s="111">
        <v>2007</v>
      </c>
      <c r="F13" s="469">
        <v>0</v>
      </c>
      <c r="G13" s="468">
        <f>'enrolment vs availed_UPY'!G13</f>
        <v>43698</v>
      </c>
      <c r="H13" s="469">
        <v>1053</v>
      </c>
      <c r="I13" s="111">
        <v>1053</v>
      </c>
      <c r="J13" s="469">
        <v>0</v>
      </c>
      <c r="K13" s="468">
        <f t="shared" si="0"/>
        <v>3060</v>
      </c>
      <c r="L13" s="470" t="s">
        <v>7</v>
      </c>
      <c r="M13" s="103"/>
      <c r="N13" s="103"/>
      <c r="O13" s="103"/>
    </row>
    <row r="14" spans="1:15">
      <c r="A14" s="349" t="s">
        <v>260</v>
      </c>
      <c r="B14" s="350" t="s">
        <v>904</v>
      </c>
      <c r="C14" s="468">
        <f>'enrolment vs availed_PY'!G14</f>
        <v>155060</v>
      </c>
      <c r="D14" s="469">
        <v>4051</v>
      </c>
      <c r="E14" s="111">
        <v>4051</v>
      </c>
      <c r="F14" s="469">
        <v>0</v>
      </c>
      <c r="G14" s="468">
        <f>'enrolment vs availed_UPY'!G14</f>
        <v>83143</v>
      </c>
      <c r="H14" s="469">
        <v>1434</v>
      </c>
      <c r="I14" s="111">
        <v>1434</v>
      </c>
      <c r="J14" s="469">
        <v>0</v>
      </c>
      <c r="K14" s="468">
        <f t="shared" si="0"/>
        <v>5485</v>
      </c>
      <c r="L14" s="470" t="s">
        <v>7</v>
      </c>
      <c r="M14" s="103"/>
      <c r="N14" s="103"/>
      <c r="O14" s="103"/>
    </row>
    <row r="15" spans="1:15">
      <c r="A15" s="349" t="s">
        <v>261</v>
      </c>
      <c r="B15" s="350" t="s">
        <v>905</v>
      </c>
      <c r="C15" s="468">
        <f>'enrolment vs availed_PY'!G15</f>
        <v>49986</v>
      </c>
      <c r="D15" s="469">
        <v>2137</v>
      </c>
      <c r="E15" s="111">
        <v>2137</v>
      </c>
      <c r="F15" s="469">
        <v>0</v>
      </c>
      <c r="G15" s="468">
        <f>'enrolment vs availed_UPY'!G15</f>
        <v>27466</v>
      </c>
      <c r="H15" s="469">
        <v>513</v>
      </c>
      <c r="I15" s="111">
        <v>513</v>
      </c>
      <c r="J15" s="469">
        <v>0</v>
      </c>
      <c r="K15" s="468">
        <f t="shared" si="0"/>
        <v>2650</v>
      </c>
      <c r="L15" s="470" t="s">
        <v>7</v>
      </c>
      <c r="M15" s="103"/>
      <c r="N15" s="103"/>
      <c r="O15" s="103"/>
    </row>
    <row r="16" spans="1:15">
      <c r="A16" s="349" t="s">
        <v>262</v>
      </c>
      <c r="B16" s="350" t="s">
        <v>906</v>
      </c>
      <c r="C16" s="468">
        <f>'enrolment vs availed_PY'!G16</f>
        <v>104942</v>
      </c>
      <c r="D16" s="469">
        <v>2275</v>
      </c>
      <c r="E16" s="111">
        <v>2275</v>
      </c>
      <c r="F16" s="469">
        <v>0</v>
      </c>
      <c r="G16" s="468">
        <f>'enrolment vs availed_UPY'!G16</f>
        <v>41207</v>
      </c>
      <c r="H16" s="469">
        <v>733</v>
      </c>
      <c r="I16" s="111">
        <v>733</v>
      </c>
      <c r="J16" s="469">
        <v>0</v>
      </c>
      <c r="K16" s="468">
        <f t="shared" si="0"/>
        <v>3008</v>
      </c>
      <c r="L16" s="470" t="s">
        <v>7</v>
      </c>
      <c r="M16" s="103"/>
      <c r="N16" s="103"/>
      <c r="O16" s="103"/>
    </row>
    <row r="17" spans="1:19">
      <c r="A17" s="349" t="s">
        <v>263</v>
      </c>
      <c r="B17" s="350" t="s">
        <v>907</v>
      </c>
      <c r="C17" s="468">
        <f>'enrolment vs availed_PY'!G17</f>
        <v>63593</v>
      </c>
      <c r="D17" s="469">
        <v>2480</v>
      </c>
      <c r="E17" s="111">
        <v>2480</v>
      </c>
      <c r="F17" s="469">
        <v>0</v>
      </c>
      <c r="G17" s="468">
        <f>'enrolment vs availed_UPY'!G17</f>
        <v>40157</v>
      </c>
      <c r="H17" s="469">
        <v>1137</v>
      </c>
      <c r="I17" s="111">
        <v>1137</v>
      </c>
      <c r="J17" s="469">
        <v>0</v>
      </c>
      <c r="K17" s="468">
        <f t="shared" si="0"/>
        <v>3617</v>
      </c>
      <c r="L17" s="470" t="s">
        <v>7</v>
      </c>
      <c r="M17" s="103"/>
      <c r="N17" s="103"/>
      <c r="O17" s="103"/>
    </row>
    <row r="18" spans="1:19">
      <c r="A18" s="349" t="s">
        <v>264</v>
      </c>
      <c r="B18" s="350" t="s">
        <v>908</v>
      </c>
      <c r="C18" s="468">
        <f>'enrolment vs availed_PY'!G18</f>
        <v>199491</v>
      </c>
      <c r="D18" s="469">
        <v>4692</v>
      </c>
      <c r="E18" s="111">
        <v>4692</v>
      </c>
      <c r="F18" s="469">
        <v>0</v>
      </c>
      <c r="G18" s="468">
        <f>'enrolment vs availed_UPY'!G18</f>
        <v>106635</v>
      </c>
      <c r="H18" s="469">
        <v>1825</v>
      </c>
      <c r="I18" s="111">
        <v>1825</v>
      </c>
      <c r="J18" s="469">
        <v>0</v>
      </c>
      <c r="K18" s="468">
        <f t="shared" si="0"/>
        <v>6517</v>
      </c>
      <c r="L18" s="470" t="s">
        <v>7</v>
      </c>
      <c r="M18" s="103"/>
      <c r="N18" s="103"/>
      <c r="O18" s="103"/>
    </row>
    <row r="19" spans="1:19">
      <c r="A19" s="349" t="s">
        <v>283</v>
      </c>
      <c r="B19" s="350" t="s">
        <v>909</v>
      </c>
      <c r="C19" s="468">
        <f>'enrolment vs availed_PY'!G19</f>
        <v>91952</v>
      </c>
      <c r="D19" s="469">
        <v>2790</v>
      </c>
      <c r="E19" s="111">
        <v>2790</v>
      </c>
      <c r="F19" s="469">
        <v>0</v>
      </c>
      <c r="G19" s="468">
        <f>'enrolment vs availed_UPY'!G19</f>
        <v>47799</v>
      </c>
      <c r="H19" s="469">
        <v>1121</v>
      </c>
      <c r="I19" s="111">
        <v>1121</v>
      </c>
      <c r="J19" s="469">
        <v>0</v>
      </c>
      <c r="K19" s="468">
        <f t="shared" si="0"/>
        <v>3911</v>
      </c>
      <c r="L19" s="470" t="s">
        <v>7</v>
      </c>
      <c r="M19" s="103"/>
      <c r="N19" s="103"/>
      <c r="O19" s="103"/>
    </row>
    <row r="20" spans="1:19">
      <c r="A20" s="349" t="s">
        <v>284</v>
      </c>
      <c r="B20" s="350" t="s">
        <v>910</v>
      </c>
      <c r="C20" s="468">
        <f>'enrolment vs availed_PY'!G20</f>
        <v>15496</v>
      </c>
      <c r="D20" s="469">
        <v>940</v>
      </c>
      <c r="E20" s="111">
        <v>940</v>
      </c>
      <c r="F20" s="469">
        <v>0</v>
      </c>
      <c r="G20" s="468">
        <f>'enrolment vs availed_UPY'!G20</f>
        <v>8584</v>
      </c>
      <c r="H20" s="469">
        <v>312</v>
      </c>
      <c r="I20" s="111">
        <v>312</v>
      </c>
      <c r="J20" s="469">
        <v>0</v>
      </c>
      <c r="K20" s="468">
        <f t="shared" si="0"/>
        <v>1252</v>
      </c>
      <c r="L20" s="470" t="s">
        <v>7</v>
      </c>
      <c r="M20" s="103"/>
      <c r="N20" s="103"/>
      <c r="O20" s="103"/>
    </row>
    <row r="21" spans="1:19">
      <c r="A21" s="349" t="s">
        <v>285</v>
      </c>
      <c r="B21" s="350" t="s">
        <v>911</v>
      </c>
      <c r="C21" s="468">
        <f>'enrolment vs availed_PY'!G21</f>
        <v>117854</v>
      </c>
      <c r="D21" s="469">
        <v>3244</v>
      </c>
      <c r="E21" s="111">
        <v>3244</v>
      </c>
      <c r="F21" s="469">
        <v>0</v>
      </c>
      <c r="G21" s="468">
        <f>'enrolment vs availed_UPY'!G21</f>
        <v>60073</v>
      </c>
      <c r="H21" s="469">
        <v>1443</v>
      </c>
      <c r="I21" s="111">
        <v>1443</v>
      </c>
      <c r="J21" s="469">
        <v>0</v>
      </c>
      <c r="K21" s="468">
        <f t="shared" si="0"/>
        <v>4687</v>
      </c>
      <c r="L21" s="470" t="s">
        <v>7</v>
      </c>
      <c r="M21" s="103"/>
      <c r="N21" s="103"/>
      <c r="O21" s="103"/>
    </row>
    <row r="22" spans="1:19">
      <c r="A22" s="349" t="s">
        <v>313</v>
      </c>
      <c r="B22" s="350" t="s">
        <v>912</v>
      </c>
      <c r="C22" s="468">
        <f>'enrolment vs availed_PY'!G22</f>
        <v>73755</v>
      </c>
      <c r="D22" s="469">
        <v>2574</v>
      </c>
      <c r="E22" s="111">
        <v>2574</v>
      </c>
      <c r="F22" s="469">
        <v>0</v>
      </c>
      <c r="G22" s="468">
        <f>'enrolment vs availed_UPY'!G22</f>
        <v>43961</v>
      </c>
      <c r="H22" s="469">
        <v>1132</v>
      </c>
      <c r="I22" s="111">
        <v>1132</v>
      </c>
      <c r="J22" s="469">
        <v>0</v>
      </c>
      <c r="K22" s="468">
        <f t="shared" si="0"/>
        <v>3706</v>
      </c>
      <c r="L22" s="470" t="s">
        <v>7</v>
      </c>
      <c r="M22" s="103"/>
      <c r="N22" s="103"/>
      <c r="O22" s="103"/>
    </row>
    <row r="23" spans="1:19">
      <c r="A23" s="349" t="s">
        <v>314</v>
      </c>
      <c r="B23" s="350" t="s">
        <v>913</v>
      </c>
      <c r="C23" s="468">
        <f>'enrolment vs availed_PY'!G23</f>
        <v>71356</v>
      </c>
      <c r="D23" s="469">
        <v>2381</v>
      </c>
      <c r="E23" s="111">
        <v>2381</v>
      </c>
      <c r="F23" s="469">
        <v>0</v>
      </c>
      <c r="G23" s="468">
        <f>'enrolment vs availed_UPY'!G23</f>
        <v>35473</v>
      </c>
      <c r="H23" s="469">
        <v>1029</v>
      </c>
      <c r="I23" s="111">
        <v>1029</v>
      </c>
      <c r="J23" s="469">
        <v>0</v>
      </c>
      <c r="K23" s="468">
        <f t="shared" si="0"/>
        <v>3410</v>
      </c>
      <c r="L23" s="470" t="s">
        <v>7</v>
      </c>
      <c r="M23" s="103"/>
      <c r="N23" s="103"/>
      <c r="O23" s="103"/>
    </row>
    <row r="24" spans="1:19">
      <c r="A24" s="349" t="s">
        <v>315</v>
      </c>
      <c r="B24" s="350" t="s">
        <v>914</v>
      </c>
      <c r="C24" s="468">
        <f>'enrolment vs availed_PY'!G24</f>
        <v>51140</v>
      </c>
      <c r="D24" s="469">
        <v>2039</v>
      </c>
      <c r="E24" s="111">
        <v>2039</v>
      </c>
      <c r="F24" s="469">
        <v>0</v>
      </c>
      <c r="G24" s="468">
        <f>'enrolment vs availed_UPY'!G24</f>
        <v>32852</v>
      </c>
      <c r="H24" s="469">
        <v>995</v>
      </c>
      <c r="I24" s="111">
        <v>995</v>
      </c>
      <c r="J24" s="469">
        <v>0</v>
      </c>
      <c r="K24" s="468">
        <f t="shared" si="0"/>
        <v>3034</v>
      </c>
      <c r="L24" s="470" t="s">
        <v>7</v>
      </c>
      <c r="M24" s="103"/>
      <c r="N24" s="103"/>
      <c r="O24" s="103"/>
    </row>
    <row r="25" spans="1:19">
      <c r="A25" s="349" t="s">
        <v>316</v>
      </c>
      <c r="B25" s="350" t="s">
        <v>915</v>
      </c>
      <c r="C25" s="468">
        <f>'enrolment vs availed_PY'!G25</f>
        <v>51388</v>
      </c>
      <c r="D25" s="469">
        <v>1153</v>
      </c>
      <c r="E25" s="111">
        <v>1153</v>
      </c>
      <c r="F25" s="469">
        <v>0</v>
      </c>
      <c r="G25" s="468">
        <f>'enrolment vs availed_UPY'!G25</f>
        <v>27771</v>
      </c>
      <c r="H25" s="469">
        <v>434</v>
      </c>
      <c r="I25" s="111">
        <v>434</v>
      </c>
      <c r="J25" s="469">
        <v>0</v>
      </c>
      <c r="K25" s="468">
        <f t="shared" si="0"/>
        <v>1587</v>
      </c>
      <c r="L25" s="470" t="s">
        <v>7</v>
      </c>
      <c r="M25" s="103"/>
      <c r="N25" s="103"/>
      <c r="O25" s="103"/>
    </row>
    <row r="26" spans="1:19">
      <c r="A26" s="349" t="s">
        <v>916</v>
      </c>
      <c r="B26" s="350" t="s">
        <v>917</v>
      </c>
      <c r="C26" s="468">
        <f>'enrolment vs availed_PY'!G26</f>
        <v>115735</v>
      </c>
      <c r="D26" s="469">
        <v>3464</v>
      </c>
      <c r="E26" s="111">
        <v>3464</v>
      </c>
      <c r="F26" s="469">
        <v>0</v>
      </c>
      <c r="G26" s="468">
        <f>'enrolment vs availed_UPY'!G26</f>
        <v>71055</v>
      </c>
      <c r="H26" s="469">
        <v>1637</v>
      </c>
      <c r="I26" s="111">
        <v>1637</v>
      </c>
      <c r="J26" s="469">
        <v>0</v>
      </c>
      <c r="K26" s="468">
        <f t="shared" si="0"/>
        <v>5101</v>
      </c>
      <c r="L26" s="470" t="s">
        <v>7</v>
      </c>
      <c r="M26" s="103"/>
      <c r="N26" s="103"/>
      <c r="O26" s="103"/>
    </row>
    <row r="27" spans="1:19">
      <c r="A27" s="349" t="s">
        <v>918</v>
      </c>
      <c r="B27" s="350" t="s">
        <v>919</v>
      </c>
      <c r="C27" s="468">
        <f>'enrolment vs availed_PY'!G27</f>
        <v>52578</v>
      </c>
      <c r="D27" s="469">
        <v>2177</v>
      </c>
      <c r="E27" s="111">
        <v>2177</v>
      </c>
      <c r="F27" s="469">
        <v>0</v>
      </c>
      <c r="G27" s="468">
        <f>'enrolment vs availed_UPY'!G27</f>
        <v>29607</v>
      </c>
      <c r="H27" s="469">
        <v>691</v>
      </c>
      <c r="I27" s="111">
        <v>691</v>
      </c>
      <c r="J27" s="469">
        <v>0</v>
      </c>
      <c r="K27" s="468">
        <f t="shared" si="0"/>
        <v>2868</v>
      </c>
      <c r="L27" s="470" t="s">
        <v>7</v>
      </c>
      <c r="M27" s="103"/>
      <c r="N27" s="103"/>
      <c r="O27" s="103"/>
    </row>
    <row r="28" spans="1:19" s="102" customFormat="1">
      <c r="A28" s="349" t="s">
        <v>920</v>
      </c>
      <c r="B28" s="350" t="s">
        <v>921</v>
      </c>
      <c r="C28" s="468">
        <f>'enrolment vs availed_PY'!G28</f>
        <v>141137</v>
      </c>
      <c r="D28" s="469">
        <v>3887</v>
      </c>
      <c r="E28" s="469">
        <v>3887</v>
      </c>
      <c r="F28" s="469">
        <v>0</v>
      </c>
      <c r="G28" s="468">
        <f>'enrolment vs availed_UPY'!G28</f>
        <v>62700</v>
      </c>
      <c r="H28" s="469">
        <v>1173</v>
      </c>
      <c r="I28" s="469">
        <v>1173</v>
      </c>
      <c r="J28" s="469">
        <v>0</v>
      </c>
      <c r="K28" s="468">
        <f t="shared" si="0"/>
        <v>5060</v>
      </c>
      <c r="L28" s="470" t="s">
        <v>7</v>
      </c>
      <c r="M28" s="103"/>
      <c r="N28" s="103"/>
      <c r="O28" s="103"/>
      <c r="P28" s="103"/>
      <c r="Q28" s="103"/>
      <c r="R28" s="103"/>
      <c r="S28" s="103"/>
    </row>
    <row r="29" spans="1:19">
      <c r="A29" s="349" t="s">
        <v>922</v>
      </c>
      <c r="B29" s="350" t="s">
        <v>923</v>
      </c>
      <c r="C29" s="468">
        <f>'enrolment vs availed_PY'!G29</f>
        <v>93033</v>
      </c>
      <c r="D29" s="469">
        <v>3969</v>
      </c>
      <c r="E29" s="469">
        <v>3969</v>
      </c>
      <c r="F29" s="469">
        <v>0</v>
      </c>
      <c r="G29" s="468">
        <f>'enrolment vs availed_UPY'!G29</f>
        <v>48845</v>
      </c>
      <c r="H29" s="469">
        <v>1090</v>
      </c>
      <c r="I29" s="469">
        <v>1090</v>
      </c>
      <c r="J29" s="469">
        <v>0</v>
      </c>
      <c r="K29" s="468">
        <f t="shared" si="0"/>
        <v>5059</v>
      </c>
      <c r="L29" s="470" t="s">
        <v>7</v>
      </c>
      <c r="M29" s="103"/>
      <c r="N29" s="103"/>
      <c r="O29" s="103"/>
    </row>
    <row r="30" spans="1:19">
      <c r="A30" s="349" t="s">
        <v>924</v>
      </c>
      <c r="B30" s="350" t="s">
        <v>925</v>
      </c>
      <c r="C30" s="468">
        <f>'enrolment vs availed_PY'!G30</f>
        <v>98094</v>
      </c>
      <c r="D30" s="111">
        <v>3782</v>
      </c>
      <c r="E30" s="111">
        <v>3782</v>
      </c>
      <c r="F30" s="469">
        <v>0</v>
      </c>
      <c r="G30" s="468">
        <f>'enrolment vs availed_UPY'!G30</f>
        <v>62118</v>
      </c>
      <c r="H30" s="111">
        <v>2260</v>
      </c>
      <c r="I30" s="111">
        <v>2260</v>
      </c>
      <c r="J30" s="469">
        <v>0</v>
      </c>
      <c r="K30" s="468">
        <f t="shared" si="0"/>
        <v>6042</v>
      </c>
      <c r="L30" s="470" t="s">
        <v>7</v>
      </c>
      <c r="M30" s="103"/>
      <c r="N30" s="103"/>
      <c r="O30" s="103"/>
    </row>
    <row r="31" spans="1:19">
      <c r="A31" s="349" t="s">
        <v>926</v>
      </c>
      <c r="B31" s="350" t="s">
        <v>927</v>
      </c>
      <c r="C31" s="468">
        <f>'enrolment vs availed_PY'!G31</f>
        <v>102597</v>
      </c>
      <c r="D31" s="111">
        <v>2813</v>
      </c>
      <c r="E31" s="111">
        <v>2813</v>
      </c>
      <c r="F31" s="469">
        <v>0</v>
      </c>
      <c r="G31" s="468">
        <f>'enrolment vs availed_UPY'!G31</f>
        <v>53943</v>
      </c>
      <c r="H31" s="111">
        <v>1172</v>
      </c>
      <c r="I31" s="111">
        <v>1172</v>
      </c>
      <c r="J31" s="469">
        <v>0</v>
      </c>
      <c r="K31" s="468">
        <f t="shared" si="0"/>
        <v>3985</v>
      </c>
      <c r="L31" s="470" t="s">
        <v>7</v>
      </c>
    </row>
    <row r="32" spans="1:19">
      <c r="A32" s="349" t="s">
        <v>928</v>
      </c>
      <c r="B32" s="350" t="s">
        <v>929</v>
      </c>
      <c r="C32" s="468">
        <f>'enrolment vs availed_PY'!G32</f>
        <v>200008</v>
      </c>
      <c r="D32" s="111">
        <v>4746</v>
      </c>
      <c r="E32" s="111">
        <v>4746</v>
      </c>
      <c r="F32" s="469">
        <v>0</v>
      </c>
      <c r="G32" s="468">
        <f>'enrolment vs availed_UPY'!G32</f>
        <v>99909</v>
      </c>
      <c r="H32" s="111">
        <v>2233</v>
      </c>
      <c r="I32" s="111">
        <v>2233</v>
      </c>
      <c r="J32" s="469">
        <v>0</v>
      </c>
      <c r="K32" s="468">
        <f t="shared" si="0"/>
        <v>6979</v>
      </c>
      <c r="L32" s="470" t="s">
        <v>7</v>
      </c>
      <c r="N32" s="68" t="s">
        <v>11</v>
      </c>
    </row>
    <row r="33" spans="1:19">
      <c r="A33" s="349" t="s">
        <v>930</v>
      </c>
      <c r="B33" s="350" t="s">
        <v>931</v>
      </c>
      <c r="C33" s="468">
        <f>'enrolment vs availed_PY'!G33</f>
        <v>58413</v>
      </c>
      <c r="D33" s="111">
        <v>2032</v>
      </c>
      <c r="E33" s="111">
        <v>2032</v>
      </c>
      <c r="F33" s="469">
        <v>0</v>
      </c>
      <c r="G33" s="468">
        <f>'enrolment vs availed_UPY'!G33</f>
        <v>34171</v>
      </c>
      <c r="H33" s="111">
        <v>857</v>
      </c>
      <c r="I33" s="111">
        <v>857</v>
      </c>
      <c r="J33" s="469">
        <v>0</v>
      </c>
      <c r="K33" s="468">
        <f t="shared" si="0"/>
        <v>2889</v>
      </c>
      <c r="L33" s="470" t="s">
        <v>7</v>
      </c>
    </row>
    <row r="34" spans="1:19">
      <c r="A34" s="349" t="s">
        <v>932</v>
      </c>
      <c r="B34" s="350" t="s">
        <v>933</v>
      </c>
      <c r="C34" s="468">
        <f>'enrolment vs availed_PY'!G34</f>
        <v>41980</v>
      </c>
      <c r="D34" s="111">
        <v>2013</v>
      </c>
      <c r="E34" s="111">
        <v>2013</v>
      </c>
      <c r="F34" s="469">
        <v>0</v>
      </c>
      <c r="G34" s="468">
        <f>'enrolment vs availed_UPY'!G34</f>
        <v>25604</v>
      </c>
      <c r="H34" s="111">
        <v>793</v>
      </c>
      <c r="I34" s="111">
        <v>793</v>
      </c>
      <c r="J34" s="469">
        <v>0</v>
      </c>
      <c r="K34" s="468">
        <f t="shared" si="0"/>
        <v>2806</v>
      </c>
      <c r="L34" s="470" t="s">
        <v>7</v>
      </c>
    </row>
    <row r="35" spans="1:19">
      <c r="A35" s="349" t="s">
        <v>934</v>
      </c>
      <c r="B35" s="350" t="s">
        <v>935</v>
      </c>
      <c r="C35" s="468">
        <f>'enrolment vs availed_PY'!G35</f>
        <v>102081</v>
      </c>
      <c r="D35" s="111">
        <v>2588</v>
      </c>
      <c r="E35" s="111">
        <v>2588</v>
      </c>
      <c r="F35" s="469">
        <v>0</v>
      </c>
      <c r="G35" s="468">
        <f>'enrolment vs availed_UPY'!G35</f>
        <v>50183</v>
      </c>
      <c r="H35" s="111">
        <v>723</v>
      </c>
      <c r="I35" s="111">
        <v>723</v>
      </c>
      <c r="J35" s="469">
        <v>0</v>
      </c>
      <c r="K35" s="468">
        <f t="shared" si="0"/>
        <v>3311</v>
      </c>
      <c r="L35" s="470" t="s">
        <v>7</v>
      </c>
    </row>
    <row r="36" spans="1:19">
      <c r="A36" s="349" t="s">
        <v>936</v>
      </c>
      <c r="B36" s="350" t="s">
        <v>937</v>
      </c>
      <c r="C36" s="468">
        <f>'enrolment vs availed_PY'!G36</f>
        <v>100074</v>
      </c>
      <c r="D36" s="111">
        <v>2603</v>
      </c>
      <c r="E36" s="111">
        <v>2603</v>
      </c>
      <c r="F36" s="469">
        <v>0</v>
      </c>
      <c r="G36" s="468">
        <f>'enrolment vs availed_UPY'!G36</f>
        <v>46516</v>
      </c>
      <c r="H36" s="111">
        <v>895</v>
      </c>
      <c r="I36" s="111">
        <v>895</v>
      </c>
      <c r="J36" s="469">
        <v>0</v>
      </c>
      <c r="K36" s="468">
        <f t="shared" si="0"/>
        <v>3498</v>
      </c>
      <c r="L36" s="470" t="s">
        <v>7</v>
      </c>
    </row>
    <row r="37" spans="1:19">
      <c r="A37" s="349" t="s">
        <v>938</v>
      </c>
      <c r="B37" s="350" t="s">
        <v>939</v>
      </c>
      <c r="C37" s="468">
        <f>'enrolment vs availed_PY'!G37</f>
        <v>66791</v>
      </c>
      <c r="D37" s="111">
        <v>2651</v>
      </c>
      <c r="E37" s="111">
        <v>2651</v>
      </c>
      <c r="F37" s="469">
        <v>0</v>
      </c>
      <c r="G37" s="468">
        <f>'enrolment vs availed_UPY'!G37</f>
        <v>35727</v>
      </c>
      <c r="H37" s="111">
        <v>626</v>
      </c>
      <c r="I37" s="111">
        <v>626</v>
      </c>
      <c r="J37" s="469">
        <v>0</v>
      </c>
      <c r="K37" s="468">
        <f t="shared" si="0"/>
        <v>3277</v>
      </c>
      <c r="L37" s="470" t="s">
        <v>7</v>
      </c>
    </row>
    <row r="38" spans="1:19">
      <c r="A38" s="349" t="s">
        <v>940</v>
      </c>
      <c r="B38" s="356" t="s">
        <v>941</v>
      </c>
      <c r="C38" s="468">
        <f>'enrolment vs availed_PY'!G38</f>
        <v>69021</v>
      </c>
      <c r="D38" s="111">
        <v>2230</v>
      </c>
      <c r="E38" s="111">
        <v>2230</v>
      </c>
      <c r="F38" s="469">
        <v>0</v>
      </c>
      <c r="G38" s="468">
        <f>'enrolment vs availed_UPY'!G38</f>
        <v>36536</v>
      </c>
      <c r="H38" s="111">
        <v>666</v>
      </c>
      <c r="I38" s="111">
        <v>666</v>
      </c>
      <c r="J38" s="469">
        <v>0</v>
      </c>
      <c r="K38" s="468">
        <f t="shared" si="0"/>
        <v>2896</v>
      </c>
      <c r="L38" s="470" t="s">
        <v>7</v>
      </c>
    </row>
    <row r="39" spans="1:19">
      <c r="A39" s="349" t="s">
        <v>942</v>
      </c>
      <c r="B39" s="356" t="s">
        <v>943</v>
      </c>
      <c r="C39" s="468">
        <f>'enrolment vs availed_PY'!G39</f>
        <v>36468</v>
      </c>
      <c r="D39" s="111">
        <v>1331</v>
      </c>
      <c r="E39" s="111">
        <v>1331</v>
      </c>
      <c r="F39" s="469">
        <v>0</v>
      </c>
      <c r="G39" s="468">
        <f>'enrolment vs availed_UPY'!G39</f>
        <v>18354</v>
      </c>
      <c r="H39" s="111">
        <v>394</v>
      </c>
      <c r="I39" s="111">
        <v>394</v>
      </c>
      <c r="J39" s="469">
        <v>0</v>
      </c>
      <c r="K39" s="468">
        <f t="shared" si="0"/>
        <v>1725</v>
      </c>
      <c r="L39" s="470" t="s">
        <v>7</v>
      </c>
    </row>
    <row r="40" spans="1:19">
      <c r="A40" s="349" t="s">
        <v>944</v>
      </c>
      <c r="B40" s="356" t="s">
        <v>945</v>
      </c>
      <c r="C40" s="468">
        <f>'enrolment vs availed_PY'!G40</f>
        <v>90050</v>
      </c>
      <c r="D40" s="111">
        <v>1794</v>
      </c>
      <c r="E40" s="111">
        <v>1794</v>
      </c>
      <c r="F40" s="469">
        <v>0</v>
      </c>
      <c r="G40" s="468">
        <f>'enrolment vs availed_UPY'!G40</f>
        <v>43714</v>
      </c>
      <c r="H40" s="111">
        <v>784</v>
      </c>
      <c r="I40" s="111">
        <v>784</v>
      </c>
      <c r="J40" s="469">
        <v>0</v>
      </c>
      <c r="K40" s="468">
        <f t="shared" si="0"/>
        <v>2578</v>
      </c>
      <c r="L40" s="470" t="s">
        <v>7</v>
      </c>
    </row>
    <row r="41" spans="1:19">
      <c r="A41" s="349" t="s">
        <v>946</v>
      </c>
      <c r="B41" s="356" t="s">
        <v>947</v>
      </c>
      <c r="C41" s="468">
        <f>'enrolment vs availed_PY'!G41</f>
        <v>14123</v>
      </c>
      <c r="D41" s="111">
        <v>811</v>
      </c>
      <c r="E41" s="111">
        <v>811</v>
      </c>
      <c r="F41" s="469">
        <v>0</v>
      </c>
      <c r="G41" s="468">
        <f>'enrolment vs availed_UPY'!G41</f>
        <v>10149</v>
      </c>
      <c r="H41" s="111">
        <v>350</v>
      </c>
      <c r="I41" s="111">
        <v>350</v>
      </c>
      <c r="J41" s="469">
        <v>0</v>
      </c>
      <c r="K41" s="468">
        <f t="shared" si="0"/>
        <v>1161</v>
      </c>
      <c r="L41" s="470" t="s">
        <v>7</v>
      </c>
    </row>
    <row r="42" spans="1:19" ht="37.5">
      <c r="A42" s="349" t="s">
        <v>948</v>
      </c>
      <c r="B42" s="356" t="s">
        <v>949</v>
      </c>
      <c r="C42" s="468">
        <f>'enrolment vs availed_PY'!G42</f>
        <v>50389</v>
      </c>
      <c r="D42" s="111">
        <v>962</v>
      </c>
      <c r="E42" s="111">
        <v>962</v>
      </c>
      <c r="F42" s="469">
        <v>0</v>
      </c>
      <c r="G42" s="468">
        <f>'enrolment vs availed_UPY'!G42</f>
        <v>24518</v>
      </c>
      <c r="H42" s="111">
        <v>366</v>
      </c>
      <c r="I42" s="111">
        <v>366</v>
      </c>
      <c r="J42" s="469">
        <v>0</v>
      </c>
      <c r="K42" s="468">
        <f t="shared" si="0"/>
        <v>1328</v>
      </c>
      <c r="L42" s="470" t="s">
        <v>7</v>
      </c>
    </row>
    <row r="43" spans="1:19" ht="25">
      <c r="A43" s="349" t="s">
        <v>950</v>
      </c>
      <c r="B43" s="356" t="s">
        <v>951</v>
      </c>
      <c r="C43" s="468">
        <f>'enrolment vs availed_PY'!G43</f>
        <v>26902</v>
      </c>
      <c r="D43" s="111">
        <v>1245</v>
      </c>
      <c r="E43" s="111">
        <v>1245</v>
      </c>
      <c r="F43" s="469">
        <v>0</v>
      </c>
      <c r="G43" s="468">
        <f>'enrolment vs availed_UPY'!G43</f>
        <v>14395</v>
      </c>
      <c r="H43" s="111">
        <v>389</v>
      </c>
      <c r="I43" s="111">
        <v>389</v>
      </c>
      <c r="J43" s="469">
        <v>0</v>
      </c>
      <c r="K43" s="468">
        <f t="shared" si="0"/>
        <v>1634</v>
      </c>
      <c r="L43" s="470" t="s">
        <v>7</v>
      </c>
    </row>
    <row r="44" spans="1:19">
      <c r="A44" s="271" t="s">
        <v>18</v>
      </c>
      <c r="B44" s="102"/>
      <c r="C44" s="111">
        <f>SUM(C11:C43)</f>
        <v>2817302</v>
      </c>
      <c r="D44" s="111">
        <f t="shared" ref="D44:E44" si="1">SUM(D11:D43)</f>
        <v>85499</v>
      </c>
      <c r="E44" s="111">
        <f t="shared" si="1"/>
        <v>85499</v>
      </c>
      <c r="F44" s="469">
        <v>0</v>
      </c>
      <c r="G44" s="111">
        <f>SUM(G11:G43)</f>
        <v>1503465</v>
      </c>
      <c r="H44" s="111">
        <f t="shared" ref="H44:I44" si="2">SUM(H11:H43)</f>
        <v>33499</v>
      </c>
      <c r="I44" s="111">
        <f t="shared" si="2"/>
        <v>33499</v>
      </c>
      <c r="J44" s="469">
        <v>0</v>
      </c>
      <c r="K44" s="111">
        <f>SUM(K11:K43)</f>
        <v>118998</v>
      </c>
      <c r="L44" s="470" t="s">
        <v>7</v>
      </c>
    </row>
    <row r="45" spans="1:19" ht="17.25" customHeight="1">
      <c r="A45" s="1193" t="s">
        <v>114</v>
      </c>
      <c r="B45" s="1194"/>
      <c r="C45" s="1194"/>
      <c r="D45" s="1194"/>
      <c r="E45" s="1194"/>
      <c r="F45" s="1194"/>
      <c r="G45" s="1194"/>
      <c r="H45" s="1194"/>
      <c r="I45" s="1194"/>
      <c r="J45" s="1194"/>
      <c r="K45" s="1195"/>
      <c r="L45" s="1195"/>
    </row>
    <row r="47" spans="1:19" s="405" customFormat="1" ht="15.75" customHeight="1">
      <c r="A47" s="863" t="s">
        <v>12</v>
      </c>
      <c r="B47" s="863"/>
      <c r="C47" s="399"/>
      <c r="D47" s="14"/>
      <c r="E47" s="14"/>
      <c r="H47" s="398"/>
      <c r="I47" s="398"/>
      <c r="J47" s="1201" t="s">
        <v>13</v>
      </c>
      <c r="K47" s="1201"/>
      <c r="L47" s="1201"/>
      <c r="M47" s="31"/>
    </row>
    <row r="48" spans="1:19" s="405" customFormat="1" ht="13.4" customHeight="1">
      <c r="D48" s="428"/>
      <c r="E48" s="948" t="s">
        <v>13</v>
      </c>
      <c r="F48" s="948"/>
      <c r="G48" s="353"/>
      <c r="J48" s="863" t="s">
        <v>14</v>
      </c>
      <c r="K48" s="863"/>
      <c r="L48" s="863"/>
      <c r="M48" s="31"/>
      <c r="N48" s="404"/>
      <c r="O48" s="404"/>
      <c r="P48" s="404"/>
      <c r="Q48" s="404"/>
      <c r="R48" s="404"/>
      <c r="S48" s="404"/>
    </row>
    <row r="49" spans="2:19" s="405" customFormat="1" ht="13">
      <c r="D49" s="943" t="s">
        <v>898</v>
      </c>
      <c r="E49" s="943"/>
      <c r="F49" s="943"/>
      <c r="G49" s="943"/>
      <c r="J49" s="863" t="s">
        <v>956</v>
      </c>
      <c r="K49" s="863"/>
      <c r="L49" s="863"/>
      <c r="M49" s="31"/>
      <c r="N49" s="404"/>
      <c r="O49" s="404"/>
      <c r="P49" s="404"/>
      <c r="Q49" s="404"/>
      <c r="R49" s="404"/>
      <c r="S49" s="404"/>
    </row>
    <row r="50" spans="2:19" s="405" customFormat="1" ht="14.5">
      <c r="B50" s="14"/>
      <c r="C50" s="14"/>
      <c r="D50" s="14"/>
      <c r="E50" s="14"/>
      <c r="J50" s="862" t="s">
        <v>84</v>
      </c>
      <c r="K50" s="862"/>
      <c r="L50" s="862"/>
      <c r="M50" s="507"/>
    </row>
  </sheetData>
  <mergeCells count="25">
    <mergeCell ref="K1:L1"/>
    <mergeCell ref="B2:J2"/>
    <mergeCell ref="B3:J3"/>
    <mergeCell ref="G7:J7"/>
    <mergeCell ref="A6:B6"/>
    <mergeCell ref="B5:L5"/>
    <mergeCell ref="K7:K9"/>
    <mergeCell ref="E8:F8"/>
    <mergeCell ref="I8:J8"/>
    <mergeCell ref="J49:L49"/>
    <mergeCell ref="J50:L50"/>
    <mergeCell ref="L7:L9"/>
    <mergeCell ref="A45:L45"/>
    <mergeCell ref="A7:A9"/>
    <mergeCell ref="B7:B9"/>
    <mergeCell ref="A47:B47"/>
    <mergeCell ref="C8:C9"/>
    <mergeCell ref="H8:H9"/>
    <mergeCell ref="G8:G9"/>
    <mergeCell ref="C7:F7"/>
    <mergeCell ref="D8:D9"/>
    <mergeCell ref="E48:F48"/>
    <mergeCell ref="D49:G49"/>
    <mergeCell ref="J47:L47"/>
    <mergeCell ref="J48:L4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IO35"/>
  <sheetViews>
    <sheetView topLeftCell="A4" zoomScale="70" zoomScaleNormal="70" zoomScaleSheetLayoutView="85" workbookViewId="0">
      <selection activeCell="L27" sqref="L27"/>
    </sheetView>
  </sheetViews>
  <sheetFormatPr defaultColWidth="9.1796875" defaultRowHeight="12.5"/>
  <cols>
    <col min="1" max="1" width="4.54296875" style="160" customWidth="1"/>
    <col min="2" max="2" width="33.453125" style="160" customWidth="1"/>
    <col min="3" max="3" width="8.81640625" style="160" bestFit="1" customWidth="1"/>
    <col min="4" max="8" width="7.81640625" style="160" customWidth="1"/>
    <col min="9" max="9" width="8.54296875" style="160" bestFit="1" customWidth="1"/>
    <col min="10" max="11" width="7.81640625" style="160" customWidth="1"/>
    <col min="12" max="12" width="8.54296875" style="160" bestFit="1" customWidth="1"/>
    <col min="13" max="23" width="8" style="160" customWidth="1"/>
    <col min="24" max="16384" width="9.1796875" style="160"/>
  </cols>
  <sheetData>
    <row r="1" spans="1:249" ht="15.5">
      <c r="O1" s="1210" t="s">
        <v>549</v>
      </c>
      <c r="P1" s="1210"/>
      <c r="Q1" s="1210"/>
      <c r="R1" s="1210"/>
      <c r="S1" s="1210"/>
      <c r="T1" s="1210"/>
      <c r="U1" s="1210"/>
    </row>
    <row r="2" spans="1:249" ht="15.5">
      <c r="G2" s="161"/>
      <c r="H2" s="161"/>
      <c r="I2" s="162"/>
      <c r="J2" s="161" t="s">
        <v>0</v>
      </c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49" ht="15.5">
      <c r="F3" s="161"/>
      <c r="G3" s="161"/>
      <c r="H3" s="161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1:249" ht="18">
      <c r="B4" s="1211" t="s">
        <v>743</v>
      </c>
      <c r="C4" s="1211"/>
      <c r="D4" s="1211"/>
      <c r="E4" s="1211"/>
      <c r="F4" s="1211"/>
      <c r="G4" s="1211"/>
      <c r="H4" s="1211"/>
      <c r="I4" s="1211"/>
      <c r="J4" s="1211"/>
      <c r="K4" s="1211"/>
      <c r="L4" s="1211"/>
      <c r="M4" s="1211"/>
      <c r="N4" s="1211"/>
      <c r="O4" s="1211"/>
      <c r="P4" s="1211"/>
      <c r="Q4" s="1211"/>
      <c r="R4" s="1211"/>
      <c r="S4" s="1211"/>
      <c r="T4" s="1211"/>
      <c r="U4" s="1211"/>
    </row>
    <row r="6" spans="1:249" ht="15.5">
      <c r="B6" s="1212" t="s">
        <v>761</v>
      </c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212"/>
      <c r="R6" s="1212"/>
      <c r="S6" s="1212"/>
      <c r="T6" s="1212"/>
      <c r="U6" s="1212"/>
    </row>
    <row r="8" spans="1:249" ht="13">
      <c r="A8" s="1213" t="s">
        <v>899</v>
      </c>
      <c r="B8" s="1213"/>
    </row>
    <row r="9" spans="1:249" ht="18">
      <c r="A9" s="163"/>
      <c r="B9" s="163"/>
      <c r="V9" s="1221" t="s">
        <v>246</v>
      </c>
      <c r="W9" s="1221"/>
    </row>
    <row r="10" spans="1:249" ht="12.75" customHeight="1">
      <c r="A10" s="1222" t="s">
        <v>2</v>
      </c>
      <c r="B10" s="1222" t="s">
        <v>109</v>
      </c>
      <c r="C10" s="1224" t="s">
        <v>25</v>
      </c>
      <c r="D10" s="1225"/>
      <c r="E10" s="1225"/>
      <c r="F10" s="1225"/>
      <c r="G10" s="1225"/>
      <c r="H10" s="1225"/>
      <c r="I10" s="1225"/>
      <c r="J10" s="1225"/>
      <c r="K10" s="1226"/>
      <c r="L10" s="1224" t="s">
        <v>26</v>
      </c>
      <c r="M10" s="1225"/>
      <c r="N10" s="1225"/>
      <c r="O10" s="1225"/>
      <c r="P10" s="1225"/>
      <c r="Q10" s="1225"/>
      <c r="R10" s="1225"/>
      <c r="S10" s="1225"/>
      <c r="T10" s="1226"/>
      <c r="U10" s="1227" t="s">
        <v>139</v>
      </c>
      <c r="V10" s="1228"/>
      <c r="W10" s="1229"/>
      <c r="X10" s="165"/>
      <c r="Y10" s="165"/>
      <c r="Z10" s="165"/>
      <c r="AA10" s="165"/>
      <c r="AB10" s="165"/>
      <c r="AC10" s="166"/>
      <c r="AD10" s="167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</row>
    <row r="11" spans="1:249" ht="12.75" customHeight="1">
      <c r="A11" s="1223"/>
      <c r="B11" s="1223"/>
      <c r="C11" s="1214" t="s">
        <v>172</v>
      </c>
      <c r="D11" s="1215"/>
      <c r="E11" s="1216"/>
      <c r="F11" s="1214" t="s">
        <v>173</v>
      </c>
      <c r="G11" s="1215"/>
      <c r="H11" s="1216"/>
      <c r="I11" s="1214" t="s">
        <v>18</v>
      </c>
      <c r="J11" s="1215"/>
      <c r="K11" s="1216"/>
      <c r="L11" s="1214" t="s">
        <v>172</v>
      </c>
      <c r="M11" s="1215"/>
      <c r="N11" s="1216"/>
      <c r="O11" s="1214" t="s">
        <v>173</v>
      </c>
      <c r="P11" s="1215"/>
      <c r="Q11" s="1216"/>
      <c r="R11" s="1214" t="s">
        <v>18</v>
      </c>
      <c r="S11" s="1215"/>
      <c r="T11" s="1216"/>
      <c r="U11" s="1230"/>
      <c r="V11" s="1231"/>
      <c r="W11" s="1232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</row>
    <row r="12" spans="1:249" ht="13">
      <c r="A12" s="164"/>
      <c r="B12" s="164"/>
      <c r="C12" s="168" t="s">
        <v>247</v>
      </c>
      <c r="D12" s="169" t="s">
        <v>43</v>
      </c>
      <c r="E12" s="170" t="s">
        <v>44</v>
      </c>
      <c r="F12" s="168" t="s">
        <v>247</v>
      </c>
      <c r="G12" s="169" t="s">
        <v>43</v>
      </c>
      <c r="H12" s="170" t="s">
        <v>44</v>
      </c>
      <c r="I12" s="168" t="s">
        <v>247</v>
      </c>
      <c r="J12" s="169" t="s">
        <v>43</v>
      </c>
      <c r="K12" s="170" t="s">
        <v>44</v>
      </c>
      <c r="L12" s="168" t="s">
        <v>247</v>
      </c>
      <c r="M12" s="169" t="s">
        <v>43</v>
      </c>
      <c r="N12" s="170" t="s">
        <v>44</v>
      </c>
      <c r="O12" s="168" t="s">
        <v>247</v>
      </c>
      <c r="P12" s="169" t="s">
        <v>43</v>
      </c>
      <c r="Q12" s="170" t="s">
        <v>44</v>
      </c>
      <c r="R12" s="168" t="s">
        <v>247</v>
      </c>
      <c r="S12" s="169" t="s">
        <v>43</v>
      </c>
      <c r="T12" s="170" t="s">
        <v>44</v>
      </c>
      <c r="U12" s="164" t="s">
        <v>247</v>
      </c>
      <c r="V12" s="164" t="s">
        <v>43</v>
      </c>
      <c r="W12" s="164" t="s">
        <v>44</v>
      </c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</row>
    <row r="13" spans="1:249" ht="13">
      <c r="A13" s="164">
        <v>1</v>
      </c>
      <c r="B13" s="164">
        <v>2</v>
      </c>
      <c r="C13" s="164">
        <v>3</v>
      </c>
      <c r="D13" s="164">
        <v>4</v>
      </c>
      <c r="E13" s="164">
        <v>5</v>
      </c>
      <c r="F13" s="164">
        <v>7</v>
      </c>
      <c r="G13" s="164">
        <v>8</v>
      </c>
      <c r="H13" s="164">
        <v>9</v>
      </c>
      <c r="I13" s="164">
        <v>11</v>
      </c>
      <c r="J13" s="164">
        <v>12</v>
      </c>
      <c r="K13" s="164">
        <v>13</v>
      </c>
      <c r="L13" s="164">
        <v>15</v>
      </c>
      <c r="M13" s="164">
        <v>16</v>
      </c>
      <c r="N13" s="164">
        <v>17</v>
      </c>
      <c r="O13" s="164">
        <v>19</v>
      </c>
      <c r="P13" s="164">
        <v>20</v>
      </c>
      <c r="Q13" s="164">
        <v>21</v>
      </c>
      <c r="R13" s="164">
        <v>23</v>
      </c>
      <c r="S13" s="164">
        <v>24</v>
      </c>
      <c r="T13" s="164">
        <v>25</v>
      </c>
      <c r="U13" s="164">
        <v>27</v>
      </c>
      <c r="V13" s="164">
        <v>28</v>
      </c>
      <c r="W13" s="164">
        <v>29</v>
      </c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  <c r="IL13" s="171"/>
      <c r="IM13" s="171"/>
      <c r="IN13" s="171"/>
      <c r="IO13" s="171"/>
    </row>
    <row r="14" spans="1:249" ht="12.75" customHeight="1">
      <c r="A14" s="1219" t="s">
        <v>239</v>
      </c>
      <c r="B14" s="1220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72"/>
      <c r="V14" s="173"/>
      <c r="W14" s="173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  <c r="IL14" s="171"/>
      <c r="IM14" s="171"/>
      <c r="IN14" s="171"/>
      <c r="IO14" s="171"/>
    </row>
    <row r="15" spans="1:249" ht="13">
      <c r="A15" s="174">
        <v>1</v>
      </c>
      <c r="B15" s="175" t="s">
        <v>124</v>
      </c>
      <c r="C15" s="714">
        <v>1541.42</v>
      </c>
      <c r="D15" s="714">
        <v>143.61000000000001</v>
      </c>
      <c r="E15" s="714">
        <v>229.77999999999986</v>
      </c>
      <c r="F15" s="756">
        <v>0</v>
      </c>
      <c r="G15" s="756">
        <v>0</v>
      </c>
      <c r="H15" s="756">
        <v>0</v>
      </c>
      <c r="I15" s="756">
        <f>C15+F15</f>
        <v>1541.42</v>
      </c>
      <c r="J15" s="756">
        <f t="shared" ref="J15:K15" si="0">D15+G15</f>
        <v>143.61000000000001</v>
      </c>
      <c r="K15" s="756">
        <f t="shared" si="0"/>
        <v>229.77999999999986</v>
      </c>
      <c r="L15" s="756">
        <v>1138.77</v>
      </c>
      <c r="M15" s="756">
        <v>106.1</v>
      </c>
      <c r="N15" s="756">
        <v>169.75000000000014</v>
      </c>
      <c r="O15" s="756">
        <v>0</v>
      </c>
      <c r="P15" s="756">
        <v>0</v>
      </c>
      <c r="Q15" s="756">
        <v>0</v>
      </c>
      <c r="R15" s="176">
        <f>L15+O15</f>
        <v>1138.77</v>
      </c>
      <c r="S15" s="176">
        <f t="shared" ref="S15:T15" si="1">M15+P15</f>
        <v>106.1</v>
      </c>
      <c r="T15" s="176">
        <f t="shared" si="1"/>
        <v>169.75000000000014</v>
      </c>
      <c r="U15" s="176">
        <f>I15+R15</f>
        <v>2680.19</v>
      </c>
      <c r="V15" s="176">
        <f t="shared" ref="V15:W15" si="2">J15+S15</f>
        <v>249.71</v>
      </c>
      <c r="W15" s="176">
        <f t="shared" si="2"/>
        <v>399.53</v>
      </c>
    </row>
    <row r="16" spans="1:249" ht="13">
      <c r="A16" s="174">
        <v>2</v>
      </c>
      <c r="B16" s="177" t="s">
        <v>475</v>
      </c>
      <c r="C16" s="714">
        <v>20706.419999999998</v>
      </c>
      <c r="D16" s="714">
        <v>1929.17</v>
      </c>
      <c r="E16" s="714">
        <v>3086.67</v>
      </c>
      <c r="F16" s="756">
        <v>2312.13</v>
      </c>
      <c r="G16" s="756">
        <v>215.42</v>
      </c>
      <c r="H16" s="756">
        <v>344.65999999999997</v>
      </c>
      <c r="I16" s="756">
        <f t="shared" ref="I16:I19" si="3">C16+F16</f>
        <v>23018.55</v>
      </c>
      <c r="J16" s="756">
        <f t="shared" ref="J16:J19" si="4">D16+G16</f>
        <v>2144.59</v>
      </c>
      <c r="K16" s="756">
        <f t="shared" ref="K16:K19" si="5">E16+H16</f>
        <v>3431.33</v>
      </c>
      <c r="L16" s="756">
        <v>15284.85</v>
      </c>
      <c r="M16" s="756">
        <v>1424.05</v>
      </c>
      <c r="N16" s="756">
        <v>2278.4899999999989</v>
      </c>
      <c r="O16" s="756">
        <v>1695.51</v>
      </c>
      <c r="P16" s="756">
        <v>157.97</v>
      </c>
      <c r="Q16" s="756">
        <v>252.74000000000026</v>
      </c>
      <c r="R16" s="176">
        <f t="shared" ref="R16:R19" si="6">L16+O16</f>
        <v>16980.36</v>
      </c>
      <c r="S16" s="176">
        <f t="shared" ref="S16:S19" si="7">M16+P16</f>
        <v>1582.02</v>
      </c>
      <c r="T16" s="176">
        <f t="shared" ref="T16:T19" si="8">N16+Q16</f>
        <v>2531.2299999999991</v>
      </c>
      <c r="U16" s="176">
        <f t="shared" ref="U16:U19" si="9">I16+R16</f>
        <v>39998.910000000003</v>
      </c>
      <c r="V16" s="176">
        <f t="shared" ref="V16:V19" si="10">J16+S16</f>
        <v>3726.61</v>
      </c>
      <c r="W16" s="176">
        <f t="shared" ref="W16:W19" si="11">K16+T16</f>
        <v>5962.5599999999995</v>
      </c>
    </row>
    <row r="17" spans="1:23" ht="15" customHeight="1">
      <c r="A17" s="174">
        <v>3</v>
      </c>
      <c r="B17" s="177" t="s">
        <v>128</v>
      </c>
      <c r="C17" s="714">
        <v>6194.4</v>
      </c>
      <c r="D17" s="714">
        <v>577.12</v>
      </c>
      <c r="E17" s="714">
        <v>923.39000000000021</v>
      </c>
      <c r="F17" s="756">
        <v>688.27</v>
      </c>
      <c r="G17" s="756">
        <v>64.12</v>
      </c>
      <c r="H17" s="756">
        <v>102.60000000000002</v>
      </c>
      <c r="I17" s="756">
        <f t="shared" si="3"/>
        <v>6882.67</v>
      </c>
      <c r="J17" s="756">
        <f t="shared" si="4"/>
        <v>641.24</v>
      </c>
      <c r="K17" s="756">
        <f t="shared" si="5"/>
        <v>1025.9900000000002</v>
      </c>
      <c r="L17" s="756">
        <v>2427</v>
      </c>
      <c r="M17" s="756">
        <v>226.12</v>
      </c>
      <c r="N17" s="756">
        <v>361.78999999999985</v>
      </c>
      <c r="O17" s="756">
        <v>269.67</v>
      </c>
      <c r="P17" s="756">
        <v>25.12</v>
      </c>
      <c r="Q17" s="756">
        <v>40.199999999999989</v>
      </c>
      <c r="R17" s="176">
        <f t="shared" si="6"/>
        <v>2696.67</v>
      </c>
      <c r="S17" s="176">
        <f t="shared" si="7"/>
        <v>251.24</v>
      </c>
      <c r="T17" s="176">
        <f t="shared" si="8"/>
        <v>401.98999999999984</v>
      </c>
      <c r="U17" s="176">
        <f t="shared" si="9"/>
        <v>9579.34</v>
      </c>
      <c r="V17" s="176">
        <f t="shared" si="10"/>
        <v>892.48</v>
      </c>
      <c r="W17" s="176">
        <f t="shared" si="11"/>
        <v>1427.98</v>
      </c>
    </row>
    <row r="18" spans="1:23" ht="12.65" customHeight="1">
      <c r="A18" s="174">
        <v>4</v>
      </c>
      <c r="B18" s="177" t="s">
        <v>126</v>
      </c>
      <c r="C18" s="714">
        <v>698.78</v>
      </c>
      <c r="D18" s="714">
        <v>65.099999999999994</v>
      </c>
      <c r="E18" s="714">
        <v>104.16999999999999</v>
      </c>
      <c r="F18" s="756">
        <v>0</v>
      </c>
      <c r="G18" s="756">
        <v>0</v>
      </c>
      <c r="H18" s="756">
        <v>0</v>
      </c>
      <c r="I18" s="756">
        <f t="shared" si="3"/>
        <v>698.78</v>
      </c>
      <c r="J18" s="756">
        <f t="shared" si="4"/>
        <v>65.099999999999994</v>
      </c>
      <c r="K18" s="756">
        <f t="shared" si="5"/>
        <v>104.16999999999999</v>
      </c>
      <c r="L18" s="756">
        <v>516.25</v>
      </c>
      <c r="M18" s="756">
        <v>48.1</v>
      </c>
      <c r="N18" s="756">
        <v>76.94999999999996</v>
      </c>
      <c r="O18" s="756">
        <v>0</v>
      </c>
      <c r="P18" s="756">
        <v>0</v>
      </c>
      <c r="Q18" s="756">
        <v>0</v>
      </c>
      <c r="R18" s="176">
        <f t="shared" si="6"/>
        <v>516.25</v>
      </c>
      <c r="S18" s="176">
        <f t="shared" si="7"/>
        <v>48.1</v>
      </c>
      <c r="T18" s="176">
        <f t="shared" si="8"/>
        <v>76.94999999999996</v>
      </c>
      <c r="U18" s="176">
        <f t="shared" si="9"/>
        <v>1215.03</v>
      </c>
      <c r="V18" s="176">
        <f t="shared" si="10"/>
        <v>113.19999999999999</v>
      </c>
      <c r="W18" s="176">
        <f t="shared" si="11"/>
        <v>181.11999999999995</v>
      </c>
    </row>
    <row r="19" spans="1:23" ht="13">
      <c r="A19" s="174">
        <v>5</v>
      </c>
      <c r="B19" s="175" t="s">
        <v>127</v>
      </c>
      <c r="C19" s="714">
        <v>786.81</v>
      </c>
      <c r="D19" s="714">
        <v>73.31</v>
      </c>
      <c r="E19" s="714">
        <v>117.28000000000003</v>
      </c>
      <c r="F19" s="756">
        <v>0</v>
      </c>
      <c r="G19" s="756">
        <v>0</v>
      </c>
      <c r="H19" s="756">
        <v>0</v>
      </c>
      <c r="I19" s="756">
        <f t="shared" si="3"/>
        <v>786.81</v>
      </c>
      <c r="J19" s="756">
        <f t="shared" si="4"/>
        <v>73.31</v>
      </c>
      <c r="K19" s="756">
        <f t="shared" si="5"/>
        <v>117.28000000000003</v>
      </c>
      <c r="L19" s="756">
        <v>522.9</v>
      </c>
      <c r="M19" s="756">
        <v>48.72</v>
      </c>
      <c r="N19" s="756">
        <v>77.950000000000074</v>
      </c>
      <c r="O19" s="756">
        <v>0</v>
      </c>
      <c r="P19" s="756">
        <v>0</v>
      </c>
      <c r="Q19" s="756">
        <v>0</v>
      </c>
      <c r="R19" s="176">
        <f t="shared" si="6"/>
        <v>522.9</v>
      </c>
      <c r="S19" s="176">
        <f t="shared" si="7"/>
        <v>48.72</v>
      </c>
      <c r="T19" s="176">
        <f t="shared" si="8"/>
        <v>77.950000000000074</v>
      </c>
      <c r="U19" s="176">
        <f t="shared" si="9"/>
        <v>1309.71</v>
      </c>
      <c r="V19" s="176">
        <f t="shared" si="10"/>
        <v>122.03</v>
      </c>
      <c r="W19" s="176">
        <f t="shared" si="11"/>
        <v>195.2300000000001</v>
      </c>
    </row>
    <row r="20" spans="1:23" ht="12.75" customHeight="1">
      <c r="A20" s="1219" t="s">
        <v>240</v>
      </c>
      <c r="B20" s="1220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</row>
    <row r="21" spans="1:23" ht="13">
      <c r="A21" s="174">
        <v>6</v>
      </c>
      <c r="B21" s="175" t="s">
        <v>129</v>
      </c>
      <c r="C21" s="757">
        <v>0</v>
      </c>
      <c r="D21" s="757">
        <v>0</v>
      </c>
      <c r="E21" s="757">
        <v>0</v>
      </c>
      <c r="F21" s="757">
        <v>0</v>
      </c>
      <c r="G21" s="757">
        <v>0</v>
      </c>
      <c r="H21" s="757">
        <v>0</v>
      </c>
      <c r="I21" s="757">
        <v>0</v>
      </c>
      <c r="J21" s="757">
        <v>0</v>
      </c>
      <c r="K21" s="757">
        <v>0</v>
      </c>
      <c r="L21" s="757">
        <v>0</v>
      </c>
      <c r="M21" s="757">
        <v>0</v>
      </c>
      <c r="N21" s="757">
        <v>0</v>
      </c>
      <c r="O21" s="757">
        <v>0</v>
      </c>
      <c r="P21" s="757">
        <v>0</v>
      </c>
      <c r="Q21" s="757">
        <v>0</v>
      </c>
      <c r="R21" s="757">
        <v>0</v>
      </c>
      <c r="S21" s="757">
        <v>0</v>
      </c>
      <c r="T21" s="757">
        <v>0</v>
      </c>
      <c r="U21" s="757">
        <v>0</v>
      </c>
      <c r="V21" s="757">
        <v>0</v>
      </c>
      <c r="W21" s="757">
        <v>0</v>
      </c>
    </row>
    <row r="22" spans="1:23" ht="13">
      <c r="A22" s="174">
        <v>7</v>
      </c>
      <c r="B22" s="175" t="s">
        <v>130</v>
      </c>
      <c r="C22" s="757">
        <v>0</v>
      </c>
      <c r="D22" s="757">
        <v>0</v>
      </c>
      <c r="E22" s="757">
        <v>0</v>
      </c>
      <c r="F22" s="757">
        <v>0</v>
      </c>
      <c r="G22" s="757">
        <v>0</v>
      </c>
      <c r="H22" s="757">
        <v>0</v>
      </c>
      <c r="I22" s="757">
        <v>0</v>
      </c>
      <c r="J22" s="757">
        <v>0</v>
      </c>
      <c r="K22" s="757">
        <v>0</v>
      </c>
      <c r="L22" s="758">
        <v>3.41</v>
      </c>
      <c r="M22" s="758">
        <v>0.32</v>
      </c>
      <c r="N22" s="758">
        <v>0.50000000000000022</v>
      </c>
      <c r="O22" s="758">
        <v>0.38</v>
      </c>
      <c r="P22" s="758">
        <v>0.04</v>
      </c>
      <c r="Q22" s="758">
        <v>5.0000000000000135E-2</v>
      </c>
      <c r="R22" s="757">
        <f t="shared" ref="R22:T23" si="12">L22+O22</f>
        <v>3.79</v>
      </c>
      <c r="S22" s="757">
        <f t="shared" si="12"/>
        <v>0.36</v>
      </c>
      <c r="T22" s="757">
        <f t="shared" si="12"/>
        <v>0.55000000000000038</v>
      </c>
      <c r="U22" s="757">
        <f t="shared" ref="U22:U23" si="13">I22+R22</f>
        <v>3.79</v>
      </c>
      <c r="V22" s="757">
        <f>J22+S22</f>
        <v>0.36</v>
      </c>
      <c r="W22" s="757">
        <f>K22+T22</f>
        <v>0.55000000000000038</v>
      </c>
    </row>
    <row r="23" spans="1:23" ht="13">
      <c r="A23" s="174">
        <v>8</v>
      </c>
      <c r="B23" s="175" t="s">
        <v>705</v>
      </c>
      <c r="C23" s="759">
        <v>2098.73</v>
      </c>
      <c r="D23" s="759">
        <v>195.53</v>
      </c>
      <c r="E23" s="759">
        <v>312.8599999999999</v>
      </c>
      <c r="F23" s="759">
        <v>233.19</v>
      </c>
      <c r="G23" s="759">
        <v>21.73</v>
      </c>
      <c r="H23" s="759">
        <v>34.759999999999948</v>
      </c>
      <c r="I23" s="757">
        <f>C23+F23</f>
        <v>2331.92</v>
      </c>
      <c r="J23" s="757">
        <f>D23+G23</f>
        <v>217.26</v>
      </c>
      <c r="K23" s="757">
        <f>E23+H23</f>
        <v>347.61999999999983</v>
      </c>
      <c r="L23" s="757">
        <v>0</v>
      </c>
      <c r="M23" s="757">
        <v>0</v>
      </c>
      <c r="N23" s="757">
        <v>0</v>
      </c>
      <c r="O23" s="757">
        <v>0</v>
      </c>
      <c r="P23" s="757">
        <v>0</v>
      </c>
      <c r="Q23" s="757">
        <v>0</v>
      </c>
      <c r="R23" s="757">
        <f t="shared" si="12"/>
        <v>0</v>
      </c>
      <c r="S23" s="757">
        <f t="shared" si="12"/>
        <v>0</v>
      </c>
      <c r="T23" s="757">
        <f t="shared" si="12"/>
        <v>0</v>
      </c>
      <c r="U23" s="757">
        <f t="shared" si="13"/>
        <v>2331.92</v>
      </c>
      <c r="V23" s="757">
        <f>J23+S23</f>
        <v>217.26</v>
      </c>
      <c r="W23" s="757">
        <f>K23+T23</f>
        <v>347.61999999999983</v>
      </c>
    </row>
    <row r="24" spans="1:23" ht="13">
      <c r="A24" s="174"/>
      <c r="B24" s="175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</row>
    <row r="25" spans="1:23" ht="13">
      <c r="A25" s="1217" t="s">
        <v>18</v>
      </c>
      <c r="B25" s="1218"/>
      <c r="C25" s="756">
        <f>SUM(C15:C24)</f>
        <v>32026.559999999998</v>
      </c>
      <c r="D25" s="176">
        <f t="shared" ref="D25:W25" si="14">SUM(D15:D24)</f>
        <v>2983.84</v>
      </c>
      <c r="E25" s="176">
        <f t="shared" si="14"/>
        <v>4774.1499999999996</v>
      </c>
      <c r="F25" s="176">
        <f t="shared" si="14"/>
        <v>3233.59</v>
      </c>
      <c r="G25" s="176">
        <f t="shared" si="14"/>
        <v>301.27</v>
      </c>
      <c r="H25" s="176">
        <f t="shared" si="14"/>
        <v>482.01999999999992</v>
      </c>
      <c r="I25" s="176">
        <f t="shared" si="14"/>
        <v>35260.149999999994</v>
      </c>
      <c r="J25" s="176">
        <f t="shared" si="14"/>
        <v>3285.1100000000006</v>
      </c>
      <c r="K25" s="176">
        <f t="shared" si="14"/>
        <v>5256.17</v>
      </c>
      <c r="L25" s="176">
        <f t="shared" si="14"/>
        <v>19893.18</v>
      </c>
      <c r="M25" s="176">
        <f t="shared" si="14"/>
        <v>1853.4099999999999</v>
      </c>
      <c r="N25" s="176">
        <f t="shared" si="14"/>
        <v>2965.4299999999989</v>
      </c>
      <c r="O25" s="176">
        <f t="shared" si="14"/>
        <v>1965.5600000000002</v>
      </c>
      <c r="P25" s="176">
        <f t="shared" si="14"/>
        <v>183.13</v>
      </c>
      <c r="Q25" s="176">
        <f t="shared" si="14"/>
        <v>292.99000000000029</v>
      </c>
      <c r="R25" s="176">
        <f t="shared" si="14"/>
        <v>21858.740000000005</v>
      </c>
      <c r="S25" s="176">
        <f t="shared" si="14"/>
        <v>2036.5399999999997</v>
      </c>
      <c r="T25" s="176">
        <f t="shared" si="14"/>
        <v>3258.4199999999992</v>
      </c>
      <c r="U25" s="176">
        <f t="shared" si="14"/>
        <v>57118.89</v>
      </c>
      <c r="V25" s="176">
        <f t="shared" si="14"/>
        <v>5321.65</v>
      </c>
      <c r="W25" s="176">
        <f t="shared" si="14"/>
        <v>8514.59</v>
      </c>
    </row>
    <row r="26" spans="1:23">
      <c r="A26" s="178"/>
      <c r="B26" s="178"/>
    </row>
    <row r="28" spans="1:23">
      <c r="B28" s="160" t="s">
        <v>11</v>
      </c>
    </row>
    <row r="30" spans="1:23">
      <c r="A30" s="1209"/>
      <c r="B30" s="1209"/>
      <c r="C30" s="1209"/>
      <c r="D30" s="1209"/>
      <c r="E30" s="1209"/>
      <c r="F30" s="1209"/>
      <c r="G30" s="1209"/>
      <c r="H30" s="1209"/>
      <c r="I30" s="1209"/>
      <c r="J30" s="179"/>
      <c r="K30" s="179"/>
      <c r="L30" s="179"/>
      <c r="M30" s="179"/>
      <c r="N30" s="179"/>
      <c r="O30" s="1209"/>
      <c r="P30" s="1209"/>
      <c r="Q30" s="1209"/>
      <c r="R30" s="1209"/>
      <c r="S30" s="1209"/>
      <c r="T30" s="1209"/>
      <c r="U30" s="1209"/>
    </row>
    <row r="32" spans="1:23" s="506" customFormat="1" ht="15.75" customHeight="1">
      <c r="A32" s="480"/>
      <c r="B32" s="480"/>
      <c r="C32" s="387"/>
      <c r="D32" s="387"/>
      <c r="E32" s="387"/>
      <c r="F32" s="387"/>
      <c r="G32" s="387"/>
      <c r="H32" s="488"/>
      <c r="K32" s="387"/>
      <c r="L32" s="509"/>
      <c r="M32" s="387"/>
      <c r="N32" s="387"/>
      <c r="O32" s="387"/>
      <c r="P32" s="387"/>
      <c r="Q32" s="387"/>
      <c r="R32" s="387"/>
      <c r="S32" s="387"/>
      <c r="T32" s="982" t="s">
        <v>13</v>
      </c>
      <c r="U32" s="982"/>
      <c r="V32" s="982"/>
      <c r="W32" s="387"/>
    </row>
    <row r="33" spans="1:23" s="506" customFormat="1" ht="15.75" customHeight="1">
      <c r="A33" s="480" t="s">
        <v>12</v>
      </c>
      <c r="B33" s="387"/>
      <c r="C33" s="428"/>
      <c r="D33" s="948" t="s">
        <v>13</v>
      </c>
      <c r="E33" s="948"/>
      <c r="F33" s="353"/>
      <c r="G33" s="387"/>
      <c r="H33" s="481"/>
      <c r="K33" s="387"/>
      <c r="L33" s="509"/>
      <c r="M33" s="387"/>
      <c r="N33" s="387"/>
      <c r="O33" s="387"/>
      <c r="P33" s="387"/>
      <c r="Q33" s="387"/>
      <c r="R33" s="387"/>
      <c r="S33" s="982" t="s">
        <v>14</v>
      </c>
      <c r="T33" s="982"/>
      <c r="U33" s="982"/>
      <c r="V33" s="982"/>
      <c r="W33" s="982"/>
    </row>
    <row r="34" spans="1:23" s="506" customFormat="1" ht="15.75" customHeight="1">
      <c r="A34" s="480"/>
      <c r="B34" s="480"/>
      <c r="C34" s="943" t="s">
        <v>898</v>
      </c>
      <c r="D34" s="943"/>
      <c r="E34" s="943"/>
      <c r="F34" s="943"/>
      <c r="G34" s="387"/>
      <c r="H34" s="481"/>
      <c r="K34" s="387"/>
      <c r="L34" s="509"/>
      <c r="M34" s="387"/>
      <c r="N34" s="387"/>
      <c r="O34" s="387"/>
      <c r="P34" s="387"/>
      <c r="Q34" s="387"/>
      <c r="R34" s="387"/>
      <c r="S34" s="387"/>
      <c r="T34" s="982" t="s">
        <v>953</v>
      </c>
      <c r="U34" s="982"/>
      <c r="V34" s="982"/>
      <c r="W34" s="387"/>
    </row>
    <row r="35" spans="1:23" s="506" customFormat="1" ht="14">
      <c r="A35" s="387"/>
      <c r="B35" s="387"/>
      <c r="C35" s="387"/>
      <c r="D35" s="387"/>
      <c r="E35" s="387"/>
      <c r="F35" s="387"/>
      <c r="G35" s="387"/>
      <c r="H35" s="483"/>
      <c r="K35" s="387"/>
      <c r="L35" s="509"/>
      <c r="M35" s="387"/>
      <c r="N35" s="387"/>
      <c r="O35" s="387"/>
      <c r="P35" s="387"/>
      <c r="Q35" s="387"/>
      <c r="R35" s="387"/>
      <c r="S35" s="387"/>
      <c r="T35" s="482" t="s">
        <v>84</v>
      </c>
      <c r="U35" s="387"/>
      <c r="V35" s="387"/>
      <c r="W35" s="387"/>
    </row>
  </sheetData>
  <mergeCells count="26">
    <mergeCell ref="B10:B11"/>
    <mergeCell ref="C10:K10"/>
    <mergeCell ref="L10:T10"/>
    <mergeCell ref="U10:W11"/>
    <mergeCell ref="R11:T11"/>
    <mergeCell ref="C34:F34"/>
    <mergeCell ref="T34:V34"/>
    <mergeCell ref="O1:U1"/>
    <mergeCell ref="B4:U4"/>
    <mergeCell ref="B6:U6"/>
    <mergeCell ref="A8:B8"/>
    <mergeCell ref="C11:E11"/>
    <mergeCell ref="F11:H11"/>
    <mergeCell ref="I11:K11"/>
    <mergeCell ref="L11:N11"/>
    <mergeCell ref="A25:B25"/>
    <mergeCell ref="A20:B20"/>
    <mergeCell ref="A14:B14"/>
    <mergeCell ref="O11:Q11"/>
    <mergeCell ref="V9:W9"/>
    <mergeCell ref="A10:A11"/>
    <mergeCell ref="A30:I30"/>
    <mergeCell ref="O30:U30"/>
    <mergeCell ref="T32:V32"/>
    <mergeCell ref="D33:E33"/>
    <mergeCell ref="S33:W33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5"/>
  <sheetViews>
    <sheetView view="pageBreakPreview" topLeftCell="A12" zoomScale="90" zoomScaleNormal="90" zoomScaleSheetLayoutView="90" workbookViewId="0">
      <selection activeCell="A25" sqref="A25:J25"/>
    </sheetView>
  </sheetViews>
  <sheetFormatPr defaultRowHeight="12.5"/>
  <cols>
    <col min="1" max="1" width="8.453125" style="81" customWidth="1"/>
    <col min="2" max="2" width="15.54296875" style="81" customWidth="1"/>
    <col min="3" max="3" width="15.453125" style="81" customWidth="1"/>
    <col min="4" max="4" width="17.453125" style="81" customWidth="1"/>
    <col min="5" max="5" width="16.1796875" style="81" customWidth="1"/>
    <col min="6" max="6" width="16" style="81" customWidth="1"/>
    <col min="7" max="7" width="14.81640625" style="81" customWidth="1"/>
    <col min="8" max="8" width="17.1796875" style="81" customWidth="1"/>
    <col min="9" max="9" width="15" style="81" customWidth="1"/>
    <col min="10" max="10" width="12.453125" style="81" customWidth="1"/>
    <col min="11" max="11" width="12" style="81" customWidth="1"/>
    <col min="12" max="12" width="11.81640625" style="81" customWidth="1"/>
    <col min="13" max="256" width="9.1796875" style="81"/>
    <col min="257" max="257" width="8.453125" style="81" customWidth="1"/>
    <col min="258" max="258" width="15.54296875" style="81" customWidth="1"/>
    <col min="259" max="259" width="15.453125" style="81" customWidth="1"/>
    <col min="260" max="260" width="17.453125" style="81" customWidth="1"/>
    <col min="261" max="261" width="16.1796875" style="81" customWidth="1"/>
    <col min="262" max="262" width="16" style="81" customWidth="1"/>
    <col min="263" max="263" width="14.81640625" style="81" customWidth="1"/>
    <col min="264" max="264" width="17.1796875" style="81" customWidth="1"/>
    <col min="265" max="265" width="15" style="81" customWidth="1"/>
    <col min="266" max="266" width="12.453125" style="81" customWidth="1"/>
    <col min="267" max="267" width="12" style="81" customWidth="1"/>
    <col min="268" max="268" width="11.81640625" style="81" customWidth="1"/>
    <col min="269" max="512" width="9.1796875" style="81"/>
    <col min="513" max="513" width="8.453125" style="81" customWidth="1"/>
    <col min="514" max="514" width="15.54296875" style="81" customWidth="1"/>
    <col min="515" max="515" width="15.453125" style="81" customWidth="1"/>
    <col min="516" max="516" width="17.453125" style="81" customWidth="1"/>
    <col min="517" max="517" width="16.1796875" style="81" customWidth="1"/>
    <col min="518" max="518" width="16" style="81" customWidth="1"/>
    <col min="519" max="519" width="14.81640625" style="81" customWidth="1"/>
    <col min="520" max="520" width="17.1796875" style="81" customWidth="1"/>
    <col min="521" max="521" width="15" style="81" customWidth="1"/>
    <col min="522" max="522" width="12.453125" style="81" customWidth="1"/>
    <col min="523" max="523" width="12" style="81" customWidth="1"/>
    <col min="524" max="524" width="11.81640625" style="81" customWidth="1"/>
    <col min="525" max="768" width="9.1796875" style="81"/>
    <col min="769" max="769" width="8.453125" style="81" customWidth="1"/>
    <col min="770" max="770" width="15.54296875" style="81" customWidth="1"/>
    <col min="771" max="771" width="15.453125" style="81" customWidth="1"/>
    <col min="772" max="772" width="17.453125" style="81" customWidth="1"/>
    <col min="773" max="773" width="16.1796875" style="81" customWidth="1"/>
    <col min="774" max="774" width="16" style="81" customWidth="1"/>
    <col min="775" max="775" width="14.81640625" style="81" customWidth="1"/>
    <col min="776" max="776" width="17.1796875" style="81" customWidth="1"/>
    <col min="777" max="777" width="15" style="81" customWidth="1"/>
    <col min="778" max="778" width="12.453125" style="81" customWidth="1"/>
    <col min="779" max="779" width="12" style="81" customWidth="1"/>
    <col min="780" max="780" width="11.81640625" style="81" customWidth="1"/>
    <col min="781" max="1024" width="9.1796875" style="81"/>
    <col min="1025" max="1025" width="8.453125" style="81" customWidth="1"/>
    <col min="1026" max="1026" width="15.54296875" style="81" customWidth="1"/>
    <col min="1027" max="1027" width="15.453125" style="81" customWidth="1"/>
    <col min="1028" max="1028" width="17.453125" style="81" customWidth="1"/>
    <col min="1029" max="1029" width="16.1796875" style="81" customWidth="1"/>
    <col min="1030" max="1030" width="16" style="81" customWidth="1"/>
    <col min="1031" max="1031" width="14.81640625" style="81" customWidth="1"/>
    <col min="1032" max="1032" width="17.1796875" style="81" customWidth="1"/>
    <col min="1033" max="1033" width="15" style="81" customWidth="1"/>
    <col min="1034" max="1034" width="12.453125" style="81" customWidth="1"/>
    <col min="1035" max="1035" width="12" style="81" customWidth="1"/>
    <col min="1036" max="1036" width="11.81640625" style="81" customWidth="1"/>
    <col min="1037" max="1280" width="9.1796875" style="81"/>
    <col min="1281" max="1281" width="8.453125" style="81" customWidth="1"/>
    <col min="1282" max="1282" width="15.54296875" style="81" customWidth="1"/>
    <col min="1283" max="1283" width="15.453125" style="81" customWidth="1"/>
    <col min="1284" max="1284" width="17.453125" style="81" customWidth="1"/>
    <col min="1285" max="1285" width="16.1796875" style="81" customWidth="1"/>
    <col min="1286" max="1286" width="16" style="81" customWidth="1"/>
    <col min="1287" max="1287" width="14.81640625" style="81" customWidth="1"/>
    <col min="1288" max="1288" width="17.1796875" style="81" customWidth="1"/>
    <col min="1289" max="1289" width="15" style="81" customWidth="1"/>
    <col min="1290" max="1290" width="12.453125" style="81" customWidth="1"/>
    <col min="1291" max="1291" width="12" style="81" customWidth="1"/>
    <col min="1292" max="1292" width="11.81640625" style="81" customWidth="1"/>
    <col min="1293" max="1536" width="9.1796875" style="81"/>
    <col min="1537" max="1537" width="8.453125" style="81" customWidth="1"/>
    <col min="1538" max="1538" width="15.54296875" style="81" customWidth="1"/>
    <col min="1539" max="1539" width="15.453125" style="81" customWidth="1"/>
    <col min="1540" max="1540" width="17.453125" style="81" customWidth="1"/>
    <col min="1541" max="1541" width="16.1796875" style="81" customWidth="1"/>
    <col min="1542" max="1542" width="16" style="81" customWidth="1"/>
    <col min="1543" max="1543" width="14.81640625" style="81" customWidth="1"/>
    <col min="1544" max="1544" width="17.1796875" style="81" customWidth="1"/>
    <col min="1545" max="1545" width="15" style="81" customWidth="1"/>
    <col min="1546" max="1546" width="12.453125" style="81" customWidth="1"/>
    <col min="1547" max="1547" width="12" style="81" customWidth="1"/>
    <col min="1548" max="1548" width="11.81640625" style="81" customWidth="1"/>
    <col min="1549" max="1792" width="9.1796875" style="81"/>
    <col min="1793" max="1793" width="8.453125" style="81" customWidth="1"/>
    <col min="1794" max="1794" width="15.54296875" style="81" customWidth="1"/>
    <col min="1795" max="1795" width="15.453125" style="81" customWidth="1"/>
    <col min="1796" max="1796" width="17.453125" style="81" customWidth="1"/>
    <col min="1797" max="1797" width="16.1796875" style="81" customWidth="1"/>
    <col min="1798" max="1798" width="16" style="81" customWidth="1"/>
    <col min="1799" max="1799" width="14.81640625" style="81" customWidth="1"/>
    <col min="1800" max="1800" width="17.1796875" style="81" customWidth="1"/>
    <col min="1801" max="1801" width="15" style="81" customWidth="1"/>
    <col min="1802" max="1802" width="12.453125" style="81" customWidth="1"/>
    <col min="1803" max="1803" width="12" style="81" customWidth="1"/>
    <col min="1804" max="1804" width="11.81640625" style="81" customWidth="1"/>
    <col min="1805" max="2048" width="9.1796875" style="81"/>
    <col min="2049" max="2049" width="8.453125" style="81" customWidth="1"/>
    <col min="2050" max="2050" width="15.54296875" style="81" customWidth="1"/>
    <col min="2051" max="2051" width="15.453125" style="81" customWidth="1"/>
    <col min="2052" max="2052" width="17.453125" style="81" customWidth="1"/>
    <col min="2053" max="2053" width="16.1796875" style="81" customWidth="1"/>
    <col min="2054" max="2054" width="16" style="81" customWidth="1"/>
    <col min="2055" max="2055" width="14.81640625" style="81" customWidth="1"/>
    <col min="2056" max="2056" width="17.1796875" style="81" customWidth="1"/>
    <col min="2057" max="2057" width="15" style="81" customWidth="1"/>
    <col min="2058" max="2058" width="12.453125" style="81" customWidth="1"/>
    <col min="2059" max="2059" width="12" style="81" customWidth="1"/>
    <col min="2060" max="2060" width="11.81640625" style="81" customWidth="1"/>
    <col min="2061" max="2304" width="9.1796875" style="81"/>
    <col min="2305" max="2305" width="8.453125" style="81" customWidth="1"/>
    <col min="2306" max="2306" width="15.54296875" style="81" customWidth="1"/>
    <col min="2307" max="2307" width="15.453125" style="81" customWidth="1"/>
    <col min="2308" max="2308" width="17.453125" style="81" customWidth="1"/>
    <col min="2309" max="2309" width="16.1796875" style="81" customWidth="1"/>
    <col min="2310" max="2310" width="16" style="81" customWidth="1"/>
    <col min="2311" max="2311" width="14.81640625" style="81" customWidth="1"/>
    <col min="2312" max="2312" width="17.1796875" style="81" customWidth="1"/>
    <col min="2313" max="2313" width="15" style="81" customWidth="1"/>
    <col min="2314" max="2314" width="12.453125" style="81" customWidth="1"/>
    <col min="2315" max="2315" width="12" style="81" customWidth="1"/>
    <col min="2316" max="2316" width="11.81640625" style="81" customWidth="1"/>
    <col min="2317" max="2560" width="9.1796875" style="81"/>
    <col min="2561" max="2561" width="8.453125" style="81" customWidth="1"/>
    <col min="2562" max="2562" width="15.54296875" style="81" customWidth="1"/>
    <col min="2563" max="2563" width="15.453125" style="81" customWidth="1"/>
    <col min="2564" max="2564" width="17.453125" style="81" customWidth="1"/>
    <col min="2565" max="2565" width="16.1796875" style="81" customWidth="1"/>
    <col min="2566" max="2566" width="16" style="81" customWidth="1"/>
    <col min="2567" max="2567" width="14.81640625" style="81" customWidth="1"/>
    <col min="2568" max="2568" width="17.1796875" style="81" customWidth="1"/>
    <col min="2569" max="2569" width="15" style="81" customWidth="1"/>
    <col min="2570" max="2570" width="12.453125" style="81" customWidth="1"/>
    <col min="2571" max="2571" width="12" style="81" customWidth="1"/>
    <col min="2572" max="2572" width="11.81640625" style="81" customWidth="1"/>
    <col min="2573" max="2816" width="9.1796875" style="81"/>
    <col min="2817" max="2817" width="8.453125" style="81" customWidth="1"/>
    <col min="2818" max="2818" width="15.54296875" style="81" customWidth="1"/>
    <col min="2819" max="2819" width="15.453125" style="81" customWidth="1"/>
    <col min="2820" max="2820" width="17.453125" style="81" customWidth="1"/>
    <col min="2821" max="2821" width="16.1796875" style="81" customWidth="1"/>
    <col min="2822" max="2822" width="16" style="81" customWidth="1"/>
    <col min="2823" max="2823" width="14.81640625" style="81" customWidth="1"/>
    <col min="2824" max="2824" width="17.1796875" style="81" customWidth="1"/>
    <col min="2825" max="2825" width="15" style="81" customWidth="1"/>
    <col min="2826" max="2826" width="12.453125" style="81" customWidth="1"/>
    <col min="2827" max="2827" width="12" style="81" customWidth="1"/>
    <col min="2828" max="2828" width="11.81640625" style="81" customWidth="1"/>
    <col min="2829" max="3072" width="9.1796875" style="81"/>
    <col min="3073" max="3073" width="8.453125" style="81" customWidth="1"/>
    <col min="3074" max="3074" width="15.54296875" style="81" customWidth="1"/>
    <col min="3075" max="3075" width="15.453125" style="81" customWidth="1"/>
    <col min="3076" max="3076" width="17.453125" style="81" customWidth="1"/>
    <col min="3077" max="3077" width="16.1796875" style="81" customWidth="1"/>
    <col min="3078" max="3078" width="16" style="81" customWidth="1"/>
    <col min="3079" max="3079" width="14.81640625" style="81" customWidth="1"/>
    <col min="3080" max="3080" width="17.1796875" style="81" customWidth="1"/>
    <col min="3081" max="3081" width="15" style="81" customWidth="1"/>
    <col min="3082" max="3082" width="12.453125" style="81" customWidth="1"/>
    <col min="3083" max="3083" width="12" style="81" customWidth="1"/>
    <col min="3084" max="3084" width="11.81640625" style="81" customWidth="1"/>
    <col min="3085" max="3328" width="9.1796875" style="81"/>
    <col min="3329" max="3329" width="8.453125" style="81" customWidth="1"/>
    <col min="3330" max="3330" width="15.54296875" style="81" customWidth="1"/>
    <col min="3331" max="3331" width="15.453125" style="81" customWidth="1"/>
    <col min="3332" max="3332" width="17.453125" style="81" customWidth="1"/>
    <col min="3333" max="3333" width="16.1796875" style="81" customWidth="1"/>
    <col min="3334" max="3334" width="16" style="81" customWidth="1"/>
    <col min="3335" max="3335" width="14.81640625" style="81" customWidth="1"/>
    <col min="3336" max="3336" width="17.1796875" style="81" customWidth="1"/>
    <col min="3337" max="3337" width="15" style="81" customWidth="1"/>
    <col min="3338" max="3338" width="12.453125" style="81" customWidth="1"/>
    <col min="3339" max="3339" width="12" style="81" customWidth="1"/>
    <col min="3340" max="3340" width="11.81640625" style="81" customWidth="1"/>
    <col min="3341" max="3584" width="9.1796875" style="81"/>
    <col min="3585" max="3585" width="8.453125" style="81" customWidth="1"/>
    <col min="3586" max="3586" width="15.54296875" style="81" customWidth="1"/>
    <col min="3587" max="3587" width="15.453125" style="81" customWidth="1"/>
    <col min="3588" max="3588" width="17.453125" style="81" customWidth="1"/>
    <col min="3589" max="3589" width="16.1796875" style="81" customWidth="1"/>
    <col min="3590" max="3590" width="16" style="81" customWidth="1"/>
    <col min="3591" max="3591" width="14.81640625" style="81" customWidth="1"/>
    <col min="3592" max="3592" width="17.1796875" style="81" customWidth="1"/>
    <col min="3593" max="3593" width="15" style="81" customWidth="1"/>
    <col min="3594" max="3594" width="12.453125" style="81" customWidth="1"/>
    <col min="3595" max="3595" width="12" style="81" customWidth="1"/>
    <col min="3596" max="3596" width="11.81640625" style="81" customWidth="1"/>
    <col min="3597" max="3840" width="9.1796875" style="81"/>
    <col min="3841" max="3841" width="8.453125" style="81" customWidth="1"/>
    <col min="3842" max="3842" width="15.54296875" style="81" customWidth="1"/>
    <col min="3843" max="3843" width="15.453125" style="81" customWidth="1"/>
    <col min="3844" max="3844" width="17.453125" style="81" customWidth="1"/>
    <col min="3845" max="3845" width="16.1796875" style="81" customWidth="1"/>
    <col min="3846" max="3846" width="16" style="81" customWidth="1"/>
    <col min="3847" max="3847" width="14.81640625" style="81" customWidth="1"/>
    <col min="3848" max="3848" width="17.1796875" style="81" customWidth="1"/>
    <col min="3849" max="3849" width="15" style="81" customWidth="1"/>
    <col min="3850" max="3850" width="12.453125" style="81" customWidth="1"/>
    <col min="3851" max="3851" width="12" style="81" customWidth="1"/>
    <col min="3852" max="3852" width="11.81640625" style="81" customWidth="1"/>
    <col min="3853" max="4096" width="9.1796875" style="81"/>
    <col min="4097" max="4097" width="8.453125" style="81" customWidth="1"/>
    <col min="4098" max="4098" width="15.54296875" style="81" customWidth="1"/>
    <col min="4099" max="4099" width="15.453125" style="81" customWidth="1"/>
    <col min="4100" max="4100" width="17.453125" style="81" customWidth="1"/>
    <col min="4101" max="4101" width="16.1796875" style="81" customWidth="1"/>
    <col min="4102" max="4102" width="16" style="81" customWidth="1"/>
    <col min="4103" max="4103" width="14.81640625" style="81" customWidth="1"/>
    <col min="4104" max="4104" width="17.1796875" style="81" customWidth="1"/>
    <col min="4105" max="4105" width="15" style="81" customWidth="1"/>
    <col min="4106" max="4106" width="12.453125" style="81" customWidth="1"/>
    <col min="4107" max="4107" width="12" style="81" customWidth="1"/>
    <col min="4108" max="4108" width="11.81640625" style="81" customWidth="1"/>
    <col min="4109" max="4352" width="9.1796875" style="81"/>
    <col min="4353" max="4353" width="8.453125" style="81" customWidth="1"/>
    <col min="4354" max="4354" width="15.54296875" style="81" customWidth="1"/>
    <col min="4355" max="4355" width="15.453125" style="81" customWidth="1"/>
    <col min="4356" max="4356" width="17.453125" style="81" customWidth="1"/>
    <col min="4357" max="4357" width="16.1796875" style="81" customWidth="1"/>
    <col min="4358" max="4358" width="16" style="81" customWidth="1"/>
    <col min="4359" max="4359" width="14.81640625" style="81" customWidth="1"/>
    <col min="4360" max="4360" width="17.1796875" style="81" customWidth="1"/>
    <col min="4361" max="4361" width="15" style="81" customWidth="1"/>
    <col min="4362" max="4362" width="12.453125" style="81" customWidth="1"/>
    <col min="4363" max="4363" width="12" style="81" customWidth="1"/>
    <col min="4364" max="4364" width="11.81640625" style="81" customWidth="1"/>
    <col min="4365" max="4608" width="9.1796875" style="81"/>
    <col min="4609" max="4609" width="8.453125" style="81" customWidth="1"/>
    <col min="4610" max="4610" width="15.54296875" style="81" customWidth="1"/>
    <col min="4611" max="4611" width="15.453125" style="81" customWidth="1"/>
    <col min="4612" max="4612" width="17.453125" style="81" customWidth="1"/>
    <col min="4613" max="4613" width="16.1796875" style="81" customWidth="1"/>
    <col min="4614" max="4614" width="16" style="81" customWidth="1"/>
    <col min="4615" max="4615" width="14.81640625" style="81" customWidth="1"/>
    <col min="4616" max="4616" width="17.1796875" style="81" customWidth="1"/>
    <col min="4617" max="4617" width="15" style="81" customWidth="1"/>
    <col min="4618" max="4618" width="12.453125" style="81" customWidth="1"/>
    <col min="4619" max="4619" width="12" style="81" customWidth="1"/>
    <col min="4620" max="4620" width="11.81640625" style="81" customWidth="1"/>
    <col min="4621" max="4864" width="9.1796875" style="81"/>
    <col min="4865" max="4865" width="8.453125" style="81" customWidth="1"/>
    <col min="4866" max="4866" width="15.54296875" style="81" customWidth="1"/>
    <col min="4867" max="4867" width="15.453125" style="81" customWidth="1"/>
    <col min="4868" max="4868" width="17.453125" style="81" customWidth="1"/>
    <col min="4869" max="4869" width="16.1796875" style="81" customWidth="1"/>
    <col min="4870" max="4870" width="16" style="81" customWidth="1"/>
    <col min="4871" max="4871" width="14.81640625" style="81" customWidth="1"/>
    <col min="4872" max="4872" width="17.1796875" style="81" customWidth="1"/>
    <col min="4873" max="4873" width="15" style="81" customWidth="1"/>
    <col min="4874" max="4874" width="12.453125" style="81" customWidth="1"/>
    <col min="4875" max="4875" width="12" style="81" customWidth="1"/>
    <col min="4876" max="4876" width="11.81640625" style="81" customWidth="1"/>
    <col min="4877" max="5120" width="9.1796875" style="81"/>
    <col min="5121" max="5121" width="8.453125" style="81" customWidth="1"/>
    <col min="5122" max="5122" width="15.54296875" style="81" customWidth="1"/>
    <col min="5123" max="5123" width="15.453125" style="81" customWidth="1"/>
    <col min="5124" max="5124" width="17.453125" style="81" customWidth="1"/>
    <col min="5125" max="5125" width="16.1796875" style="81" customWidth="1"/>
    <col min="5126" max="5126" width="16" style="81" customWidth="1"/>
    <col min="5127" max="5127" width="14.81640625" style="81" customWidth="1"/>
    <col min="5128" max="5128" width="17.1796875" style="81" customWidth="1"/>
    <col min="5129" max="5129" width="15" style="81" customWidth="1"/>
    <col min="5130" max="5130" width="12.453125" style="81" customWidth="1"/>
    <col min="5131" max="5131" width="12" style="81" customWidth="1"/>
    <col min="5132" max="5132" width="11.81640625" style="81" customWidth="1"/>
    <col min="5133" max="5376" width="9.1796875" style="81"/>
    <col min="5377" max="5377" width="8.453125" style="81" customWidth="1"/>
    <col min="5378" max="5378" width="15.54296875" style="81" customWidth="1"/>
    <col min="5379" max="5379" width="15.453125" style="81" customWidth="1"/>
    <col min="5380" max="5380" width="17.453125" style="81" customWidth="1"/>
    <col min="5381" max="5381" width="16.1796875" style="81" customWidth="1"/>
    <col min="5382" max="5382" width="16" style="81" customWidth="1"/>
    <col min="5383" max="5383" width="14.81640625" style="81" customWidth="1"/>
    <col min="5384" max="5384" width="17.1796875" style="81" customWidth="1"/>
    <col min="5385" max="5385" width="15" style="81" customWidth="1"/>
    <col min="5386" max="5386" width="12.453125" style="81" customWidth="1"/>
    <col min="5387" max="5387" width="12" style="81" customWidth="1"/>
    <col min="5388" max="5388" width="11.81640625" style="81" customWidth="1"/>
    <col min="5389" max="5632" width="9.1796875" style="81"/>
    <col min="5633" max="5633" width="8.453125" style="81" customWidth="1"/>
    <col min="5634" max="5634" width="15.54296875" style="81" customWidth="1"/>
    <col min="5635" max="5635" width="15.453125" style="81" customWidth="1"/>
    <col min="5636" max="5636" width="17.453125" style="81" customWidth="1"/>
    <col min="5637" max="5637" width="16.1796875" style="81" customWidth="1"/>
    <col min="5638" max="5638" width="16" style="81" customWidth="1"/>
    <col min="5639" max="5639" width="14.81640625" style="81" customWidth="1"/>
    <col min="5640" max="5640" width="17.1796875" style="81" customWidth="1"/>
    <col min="5641" max="5641" width="15" style="81" customWidth="1"/>
    <col min="5642" max="5642" width="12.453125" style="81" customWidth="1"/>
    <col min="5643" max="5643" width="12" style="81" customWidth="1"/>
    <col min="5644" max="5644" width="11.81640625" style="81" customWidth="1"/>
    <col min="5645" max="5888" width="9.1796875" style="81"/>
    <col min="5889" max="5889" width="8.453125" style="81" customWidth="1"/>
    <col min="5890" max="5890" width="15.54296875" style="81" customWidth="1"/>
    <col min="5891" max="5891" width="15.453125" style="81" customWidth="1"/>
    <col min="5892" max="5892" width="17.453125" style="81" customWidth="1"/>
    <col min="5893" max="5893" width="16.1796875" style="81" customWidth="1"/>
    <col min="5894" max="5894" width="16" style="81" customWidth="1"/>
    <col min="5895" max="5895" width="14.81640625" style="81" customWidth="1"/>
    <col min="5896" max="5896" width="17.1796875" style="81" customWidth="1"/>
    <col min="5897" max="5897" width="15" style="81" customWidth="1"/>
    <col min="5898" max="5898" width="12.453125" style="81" customWidth="1"/>
    <col min="5899" max="5899" width="12" style="81" customWidth="1"/>
    <col min="5900" max="5900" width="11.81640625" style="81" customWidth="1"/>
    <col min="5901" max="6144" width="9.1796875" style="81"/>
    <col min="6145" max="6145" width="8.453125" style="81" customWidth="1"/>
    <col min="6146" max="6146" width="15.54296875" style="81" customWidth="1"/>
    <col min="6147" max="6147" width="15.453125" style="81" customWidth="1"/>
    <col min="6148" max="6148" width="17.453125" style="81" customWidth="1"/>
    <col min="6149" max="6149" width="16.1796875" style="81" customWidth="1"/>
    <col min="6150" max="6150" width="16" style="81" customWidth="1"/>
    <col min="6151" max="6151" width="14.81640625" style="81" customWidth="1"/>
    <col min="6152" max="6152" width="17.1796875" style="81" customWidth="1"/>
    <col min="6153" max="6153" width="15" style="81" customWidth="1"/>
    <col min="6154" max="6154" width="12.453125" style="81" customWidth="1"/>
    <col min="6155" max="6155" width="12" style="81" customWidth="1"/>
    <col min="6156" max="6156" width="11.81640625" style="81" customWidth="1"/>
    <col min="6157" max="6400" width="9.1796875" style="81"/>
    <col min="6401" max="6401" width="8.453125" style="81" customWidth="1"/>
    <col min="6402" max="6402" width="15.54296875" style="81" customWidth="1"/>
    <col min="6403" max="6403" width="15.453125" style="81" customWidth="1"/>
    <col min="6404" max="6404" width="17.453125" style="81" customWidth="1"/>
    <col min="6405" max="6405" width="16.1796875" style="81" customWidth="1"/>
    <col min="6406" max="6406" width="16" style="81" customWidth="1"/>
    <col min="6407" max="6407" width="14.81640625" style="81" customWidth="1"/>
    <col min="6408" max="6408" width="17.1796875" style="81" customWidth="1"/>
    <col min="6409" max="6409" width="15" style="81" customWidth="1"/>
    <col min="6410" max="6410" width="12.453125" style="81" customWidth="1"/>
    <col min="6411" max="6411" width="12" style="81" customWidth="1"/>
    <col min="6412" max="6412" width="11.81640625" style="81" customWidth="1"/>
    <col min="6413" max="6656" width="9.1796875" style="81"/>
    <col min="6657" max="6657" width="8.453125" style="81" customWidth="1"/>
    <col min="6658" max="6658" width="15.54296875" style="81" customWidth="1"/>
    <col min="6659" max="6659" width="15.453125" style="81" customWidth="1"/>
    <col min="6660" max="6660" width="17.453125" style="81" customWidth="1"/>
    <col min="6661" max="6661" width="16.1796875" style="81" customWidth="1"/>
    <col min="6662" max="6662" width="16" style="81" customWidth="1"/>
    <col min="6663" max="6663" width="14.81640625" style="81" customWidth="1"/>
    <col min="6664" max="6664" width="17.1796875" style="81" customWidth="1"/>
    <col min="6665" max="6665" width="15" style="81" customWidth="1"/>
    <col min="6666" max="6666" width="12.453125" style="81" customWidth="1"/>
    <col min="6667" max="6667" width="12" style="81" customWidth="1"/>
    <col min="6668" max="6668" width="11.81640625" style="81" customWidth="1"/>
    <col min="6669" max="6912" width="9.1796875" style="81"/>
    <col min="6913" max="6913" width="8.453125" style="81" customWidth="1"/>
    <col min="6914" max="6914" width="15.54296875" style="81" customWidth="1"/>
    <col min="6915" max="6915" width="15.453125" style="81" customWidth="1"/>
    <col min="6916" max="6916" width="17.453125" style="81" customWidth="1"/>
    <col min="6917" max="6917" width="16.1796875" style="81" customWidth="1"/>
    <col min="6918" max="6918" width="16" style="81" customWidth="1"/>
    <col min="6919" max="6919" width="14.81640625" style="81" customWidth="1"/>
    <col min="6920" max="6920" width="17.1796875" style="81" customWidth="1"/>
    <col min="6921" max="6921" width="15" style="81" customWidth="1"/>
    <col min="6922" max="6922" width="12.453125" style="81" customWidth="1"/>
    <col min="6923" max="6923" width="12" style="81" customWidth="1"/>
    <col min="6924" max="6924" width="11.81640625" style="81" customWidth="1"/>
    <col min="6925" max="7168" width="9.1796875" style="81"/>
    <col min="7169" max="7169" width="8.453125" style="81" customWidth="1"/>
    <col min="7170" max="7170" width="15.54296875" style="81" customWidth="1"/>
    <col min="7171" max="7171" width="15.453125" style="81" customWidth="1"/>
    <col min="7172" max="7172" width="17.453125" style="81" customWidth="1"/>
    <col min="7173" max="7173" width="16.1796875" style="81" customWidth="1"/>
    <col min="7174" max="7174" width="16" style="81" customWidth="1"/>
    <col min="7175" max="7175" width="14.81640625" style="81" customWidth="1"/>
    <col min="7176" max="7176" width="17.1796875" style="81" customWidth="1"/>
    <col min="7177" max="7177" width="15" style="81" customWidth="1"/>
    <col min="7178" max="7178" width="12.453125" style="81" customWidth="1"/>
    <col min="7179" max="7179" width="12" style="81" customWidth="1"/>
    <col min="7180" max="7180" width="11.81640625" style="81" customWidth="1"/>
    <col min="7181" max="7424" width="9.1796875" style="81"/>
    <col min="7425" max="7425" width="8.453125" style="81" customWidth="1"/>
    <col min="7426" max="7426" width="15.54296875" style="81" customWidth="1"/>
    <col min="7427" max="7427" width="15.453125" style="81" customWidth="1"/>
    <col min="7428" max="7428" width="17.453125" style="81" customWidth="1"/>
    <col min="7429" max="7429" width="16.1796875" style="81" customWidth="1"/>
    <col min="7430" max="7430" width="16" style="81" customWidth="1"/>
    <col min="7431" max="7431" width="14.81640625" style="81" customWidth="1"/>
    <col min="7432" max="7432" width="17.1796875" style="81" customWidth="1"/>
    <col min="7433" max="7433" width="15" style="81" customWidth="1"/>
    <col min="7434" max="7434" width="12.453125" style="81" customWidth="1"/>
    <col min="7435" max="7435" width="12" style="81" customWidth="1"/>
    <col min="7436" max="7436" width="11.81640625" style="81" customWidth="1"/>
    <col min="7437" max="7680" width="9.1796875" style="81"/>
    <col min="7681" max="7681" width="8.453125" style="81" customWidth="1"/>
    <col min="7682" max="7682" width="15.54296875" style="81" customWidth="1"/>
    <col min="7683" max="7683" width="15.453125" style="81" customWidth="1"/>
    <col min="7684" max="7684" width="17.453125" style="81" customWidth="1"/>
    <col min="7685" max="7685" width="16.1796875" style="81" customWidth="1"/>
    <col min="7686" max="7686" width="16" style="81" customWidth="1"/>
    <col min="7687" max="7687" width="14.81640625" style="81" customWidth="1"/>
    <col min="7688" max="7688" width="17.1796875" style="81" customWidth="1"/>
    <col min="7689" max="7689" width="15" style="81" customWidth="1"/>
    <col min="7690" max="7690" width="12.453125" style="81" customWidth="1"/>
    <col min="7691" max="7691" width="12" style="81" customWidth="1"/>
    <col min="7692" max="7692" width="11.81640625" style="81" customWidth="1"/>
    <col min="7693" max="7936" width="9.1796875" style="81"/>
    <col min="7937" max="7937" width="8.453125" style="81" customWidth="1"/>
    <col min="7938" max="7938" width="15.54296875" style="81" customWidth="1"/>
    <col min="7939" max="7939" width="15.453125" style="81" customWidth="1"/>
    <col min="7940" max="7940" width="17.453125" style="81" customWidth="1"/>
    <col min="7941" max="7941" width="16.1796875" style="81" customWidth="1"/>
    <col min="7942" max="7942" width="16" style="81" customWidth="1"/>
    <col min="7943" max="7943" width="14.81640625" style="81" customWidth="1"/>
    <col min="7944" max="7944" width="17.1796875" style="81" customWidth="1"/>
    <col min="7945" max="7945" width="15" style="81" customWidth="1"/>
    <col min="7946" max="7946" width="12.453125" style="81" customWidth="1"/>
    <col min="7947" max="7947" width="12" style="81" customWidth="1"/>
    <col min="7948" max="7948" width="11.81640625" style="81" customWidth="1"/>
    <col min="7949" max="8192" width="9.1796875" style="81"/>
    <col min="8193" max="8193" width="8.453125" style="81" customWidth="1"/>
    <col min="8194" max="8194" width="15.54296875" style="81" customWidth="1"/>
    <col min="8195" max="8195" width="15.453125" style="81" customWidth="1"/>
    <col min="8196" max="8196" width="17.453125" style="81" customWidth="1"/>
    <col min="8197" max="8197" width="16.1796875" style="81" customWidth="1"/>
    <col min="8198" max="8198" width="16" style="81" customWidth="1"/>
    <col min="8199" max="8199" width="14.81640625" style="81" customWidth="1"/>
    <col min="8200" max="8200" width="17.1796875" style="81" customWidth="1"/>
    <col min="8201" max="8201" width="15" style="81" customWidth="1"/>
    <col min="8202" max="8202" width="12.453125" style="81" customWidth="1"/>
    <col min="8203" max="8203" width="12" style="81" customWidth="1"/>
    <col min="8204" max="8204" width="11.81640625" style="81" customWidth="1"/>
    <col min="8205" max="8448" width="9.1796875" style="81"/>
    <col min="8449" max="8449" width="8.453125" style="81" customWidth="1"/>
    <col min="8450" max="8450" width="15.54296875" style="81" customWidth="1"/>
    <col min="8451" max="8451" width="15.453125" style="81" customWidth="1"/>
    <col min="8452" max="8452" width="17.453125" style="81" customWidth="1"/>
    <col min="8453" max="8453" width="16.1796875" style="81" customWidth="1"/>
    <col min="8454" max="8454" width="16" style="81" customWidth="1"/>
    <col min="8455" max="8455" width="14.81640625" style="81" customWidth="1"/>
    <col min="8456" max="8456" width="17.1796875" style="81" customWidth="1"/>
    <col min="8457" max="8457" width="15" style="81" customWidth="1"/>
    <col min="8458" max="8458" width="12.453125" style="81" customWidth="1"/>
    <col min="8459" max="8459" width="12" style="81" customWidth="1"/>
    <col min="8460" max="8460" width="11.81640625" style="81" customWidth="1"/>
    <col min="8461" max="8704" width="9.1796875" style="81"/>
    <col min="8705" max="8705" width="8.453125" style="81" customWidth="1"/>
    <col min="8706" max="8706" width="15.54296875" style="81" customWidth="1"/>
    <col min="8707" max="8707" width="15.453125" style="81" customWidth="1"/>
    <col min="8708" max="8708" width="17.453125" style="81" customWidth="1"/>
    <col min="8709" max="8709" width="16.1796875" style="81" customWidth="1"/>
    <col min="8710" max="8710" width="16" style="81" customWidth="1"/>
    <col min="8711" max="8711" width="14.81640625" style="81" customWidth="1"/>
    <col min="8712" max="8712" width="17.1796875" style="81" customWidth="1"/>
    <col min="8713" max="8713" width="15" style="81" customWidth="1"/>
    <col min="8714" max="8714" width="12.453125" style="81" customWidth="1"/>
    <col min="8715" max="8715" width="12" style="81" customWidth="1"/>
    <col min="8716" max="8716" width="11.81640625" style="81" customWidth="1"/>
    <col min="8717" max="8960" width="9.1796875" style="81"/>
    <col min="8961" max="8961" width="8.453125" style="81" customWidth="1"/>
    <col min="8962" max="8962" width="15.54296875" style="81" customWidth="1"/>
    <col min="8963" max="8963" width="15.453125" style="81" customWidth="1"/>
    <col min="8964" max="8964" width="17.453125" style="81" customWidth="1"/>
    <col min="8965" max="8965" width="16.1796875" style="81" customWidth="1"/>
    <col min="8966" max="8966" width="16" style="81" customWidth="1"/>
    <col min="8967" max="8967" width="14.81640625" style="81" customWidth="1"/>
    <col min="8968" max="8968" width="17.1796875" style="81" customWidth="1"/>
    <col min="8969" max="8969" width="15" style="81" customWidth="1"/>
    <col min="8970" max="8970" width="12.453125" style="81" customWidth="1"/>
    <col min="8971" max="8971" width="12" style="81" customWidth="1"/>
    <col min="8972" max="8972" width="11.81640625" style="81" customWidth="1"/>
    <col min="8973" max="9216" width="9.1796875" style="81"/>
    <col min="9217" max="9217" width="8.453125" style="81" customWidth="1"/>
    <col min="9218" max="9218" width="15.54296875" style="81" customWidth="1"/>
    <col min="9219" max="9219" width="15.453125" style="81" customWidth="1"/>
    <col min="9220" max="9220" width="17.453125" style="81" customWidth="1"/>
    <col min="9221" max="9221" width="16.1796875" style="81" customWidth="1"/>
    <col min="9222" max="9222" width="16" style="81" customWidth="1"/>
    <col min="9223" max="9223" width="14.81640625" style="81" customWidth="1"/>
    <col min="9224" max="9224" width="17.1796875" style="81" customWidth="1"/>
    <col min="9225" max="9225" width="15" style="81" customWidth="1"/>
    <col min="9226" max="9226" width="12.453125" style="81" customWidth="1"/>
    <col min="9227" max="9227" width="12" style="81" customWidth="1"/>
    <col min="9228" max="9228" width="11.81640625" style="81" customWidth="1"/>
    <col min="9229" max="9472" width="9.1796875" style="81"/>
    <col min="9473" max="9473" width="8.453125" style="81" customWidth="1"/>
    <col min="9474" max="9474" width="15.54296875" style="81" customWidth="1"/>
    <col min="9475" max="9475" width="15.453125" style="81" customWidth="1"/>
    <col min="9476" max="9476" width="17.453125" style="81" customWidth="1"/>
    <col min="9477" max="9477" width="16.1796875" style="81" customWidth="1"/>
    <col min="9478" max="9478" width="16" style="81" customWidth="1"/>
    <col min="9479" max="9479" width="14.81640625" style="81" customWidth="1"/>
    <col min="9480" max="9480" width="17.1796875" style="81" customWidth="1"/>
    <col min="9481" max="9481" width="15" style="81" customWidth="1"/>
    <col min="9482" max="9482" width="12.453125" style="81" customWidth="1"/>
    <col min="9483" max="9483" width="12" style="81" customWidth="1"/>
    <col min="9484" max="9484" width="11.81640625" style="81" customWidth="1"/>
    <col min="9485" max="9728" width="9.1796875" style="81"/>
    <col min="9729" max="9729" width="8.453125" style="81" customWidth="1"/>
    <col min="9730" max="9730" width="15.54296875" style="81" customWidth="1"/>
    <col min="9731" max="9731" width="15.453125" style="81" customWidth="1"/>
    <col min="9732" max="9732" width="17.453125" style="81" customWidth="1"/>
    <col min="9733" max="9733" width="16.1796875" style="81" customWidth="1"/>
    <col min="9734" max="9734" width="16" style="81" customWidth="1"/>
    <col min="9735" max="9735" width="14.81640625" style="81" customWidth="1"/>
    <col min="9736" max="9736" width="17.1796875" style="81" customWidth="1"/>
    <col min="9737" max="9737" width="15" style="81" customWidth="1"/>
    <col min="9738" max="9738" width="12.453125" style="81" customWidth="1"/>
    <col min="9739" max="9739" width="12" style="81" customWidth="1"/>
    <col min="9740" max="9740" width="11.81640625" style="81" customWidth="1"/>
    <col min="9741" max="9984" width="9.1796875" style="81"/>
    <col min="9985" max="9985" width="8.453125" style="81" customWidth="1"/>
    <col min="9986" max="9986" width="15.54296875" style="81" customWidth="1"/>
    <col min="9987" max="9987" width="15.453125" style="81" customWidth="1"/>
    <col min="9988" max="9988" width="17.453125" style="81" customWidth="1"/>
    <col min="9989" max="9989" width="16.1796875" style="81" customWidth="1"/>
    <col min="9990" max="9990" width="16" style="81" customWidth="1"/>
    <col min="9991" max="9991" width="14.81640625" style="81" customWidth="1"/>
    <col min="9992" max="9992" width="17.1796875" style="81" customWidth="1"/>
    <col min="9993" max="9993" width="15" style="81" customWidth="1"/>
    <col min="9994" max="9994" width="12.453125" style="81" customWidth="1"/>
    <col min="9995" max="9995" width="12" style="81" customWidth="1"/>
    <col min="9996" max="9996" width="11.81640625" style="81" customWidth="1"/>
    <col min="9997" max="10240" width="9.1796875" style="81"/>
    <col min="10241" max="10241" width="8.453125" style="81" customWidth="1"/>
    <col min="10242" max="10242" width="15.54296875" style="81" customWidth="1"/>
    <col min="10243" max="10243" width="15.453125" style="81" customWidth="1"/>
    <col min="10244" max="10244" width="17.453125" style="81" customWidth="1"/>
    <col min="10245" max="10245" width="16.1796875" style="81" customWidth="1"/>
    <col min="10246" max="10246" width="16" style="81" customWidth="1"/>
    <col min="10247" max="10247" width="14.81640625" style="81" customWidth="1"/>
    <col min="10248" max="10248" width="17.1796875" style="81" customWidth="1"/>
    <col min="10249" max="10249" width="15" style="81" customWidth="1"/>
    <col min="10250" max="10250" width="12.453125" style="81" customWidth="1"/>
    <col min="10251" max="10251" width="12" style="81" customWidth="1"/>
    <col min="10252" max="10252" width="11.81640625" style="81" customWidth="1"/>
    <col min="10253" max="10496" width="9.1796875" style="81"/>
    <col min="10497" max="10497" width="8.453125" style="81" customWidth="1"/>
    <col min="10498" max="10498" width="15.54296875" style="81" customWidth="1"/>
    <col min="10499" max="10499" width="15.453125" style="81" customWidth="1"/>
    <col min="10500" max="10500" width="17.453125" style="81" customWidth="1"/>
    <col min="10501" max="10501" width="16.1796875" style="81" customWidth="1"/>
    <col min="10502" max="10502" width="16" style="81" customWidth="1"/>
    <col min="10503" max="10503" width="14.81640625" style="81" customWidth="1"/>
    <col min="10504" max="10504" width="17.1796875" style="81" customWidth="1"/>
    <col min="10505" max="10505" width="15" style="81" customWidth="1"/>
    <col min="10506" max="10506" width="12.453125" style="81" customWidth="1"/>
    <col min="10507" max="10507" width="12" style="81" customWidth="1"/>
    <col min="10508" max="10508" width="11.81640625" style="81" customWidth="1"/>
    <col min="10509" max="10752" width="9.1796875" style="81"/>
    <col min="10753" max="10753" width="8.453125" style="81" customWidth="1"/>
    <col min="10754" max="10754" width="15.54296875" style="81" customWidth="1"/>
    <col min="10755" max="10755" width="15.453125" style="81" customWidth="1"/>
    <col min="10756" max="10756" width="17.453125" style="81" customWidth="1"/>
    <col min="10757" max="10757" width="16.1796875" style="81" customWidth="1"/>
    <col min="10758" max="10758" width="16" style="81" customWidth="1"/>
    <col min="10759" max="10759" width="14.81640625" style="81" customWidth="1"/>
    <col min="10760" max="10760" width="17.1796875" style="81" customWidth="1"/>
    <col min="10761" max="10761" width="15" style="81" customWidth="1"/>
    <col min="10762" max="10762" width="12.453125" style="81" customWidth="1"/>
    <col min="10763" max="10763" width="12" style="81" customWidth="1"/>
    <col min="10764" max="10764" width="11.81640625" style="81" customWidth="1"/>
    <col min="10765" max="11008" width="9.1796875" style="81"/>
    <col min="11009" max="11009" width="8.453125" style="81" customWidth="1"/>
    <col min="11010" max="11010" width="15.54296875" style="81" customWidth="1"/>
    <col min="11011" max="11011" width="15.453125" style="81" customWidth="1"/>
    <col min="11012" max="11012" width="17.453125" style="81" customWidth="1"/>
    <col min="11013" max="11013" width="16.1796875" style="81" customWidth="1"/>
    <col min="11014" max="11014" width="16" style="81" customWidth="1"/>
    <col min="11015" max="11015" width="14.81640625" style="81" customWidth="1"/>
    <col min="11016" max="11016" width="17.1796875" style="81" customWidth="1"/>
    <col min="11017" max="11017" width="15" style="81" customWidth="1"/>
    <col min="11018" max="11018" width="12.453125" style="81" customWidth="1"/>
    <col min="11019" max="11019" width="12" style="81" customWidth="1"/>
    <col min="11020" max="11020" width="11.81640625" style="81" customWidth="1"/>
    <col min="11021" max="11264" width="9.1796875" style="81"/>
    <col min="11265" max="11265" width="8.453125" style="81" customWidth="1"/>
    <col min="11266" max="11266" width="15.54296875" style="81" customWidth="1"/>
    <col min="11267" max="11267" width="15.453125" style="81" customWidth="1"/>
    <col min="11268" max="11268" width="17.453125" style="81" customWidth="1"/>
    <col min="11269" max="11269" width="16.1796875" style="81" customWidth="1"/>
    <col min="11270" max="11270" width="16" style="81" customWidth="1"/>
    <col min="11271" max="11271" width="14.81640625" style="81" customWidth="1"/>
    <col min="11272" max="11272" width="17.1796875" style="81" customWidth="1"/>
    <col min="11273" max="11273" width="15" style="81" customWidth="1"/>
    <col min="11274" max="11274" width="12.453125" style="81" customWidth="1"/>
    <col min="11275" max="11275" width="12" style="81" customWidth="1"/>
    <col min="11276" max="11276" width="11.81640625" style="81" customWidth="1"/>
    <col min="11277" max="11520" width="9.1796875" style="81"/>
    <col min="11521" max="11521" width="8.453125" style="81" customWidth="1"/>
    <col min="11522" max="11522" width="15.54296875" style="81" customWidth="1"/>
    <col min="11523" max="11523" width="15.453125" style="81" customWidth="1"/>
    <col min="11524" max="11524" width="17.453125" style="81" customWidth="1"/>
    <col min="11525" max="11525" width="16.1796875" style="81" customWidth="1"/>
    <col min="11526" max="11526" width="16" style="81" customWidth="1"/>
    <col min="11527" max="11527" width="14.81640625" style="81" customWidth="1"/>
    <col min="11528" max="11528" width="17.1796875" style="81" customWidth="1"/>
    <col min="11529" max="11529" width="15" style="81" customWidth="1"/>
    <col min="11530" max="11530" width="12.453125" style="81" customWidth="1"/>
    <col min="11531" max="11531" width="12" style="81" customWidth="1"/>
    <col min="11532" max="11532" width="11.81640625" style="81" customWidth="1"/>
    <col min="11533" max="11776" width="9.1796875" style="81"/>
    <col min="11777" max="11777" width="8.453125" style="81" customWidth="1"/>
    <col min="11778" max="11778" width="15.54296875" style="81" customWidth="1"/>
    <col min="11779" max="11779" width="15.453125" style="81" customWidth="1"/>
    <col min="11780" max="11780" width="17.453125" style="81" customWidth="1"/>
    <col min="11781" max="11781" width="16.1796875" style="81" customWidth="1"/>
    <col min="11782" max="11782" width="16" style="81" customWidth="1"/>
    <col min="11783" max="11783" width="14.81640625" style="81" customWidth="1"/>
    <col min="11784" max="11784" width="17.1796875" style="81" customWidth="1"/>
    <col min="11785" max="11785" width="15" style="81" customWidth="1"/>
    <col min="11786" max="11786" width="12.453125" style="81" customWidth="1"/>
    <col min="11787" max="11787" width="12" style="81" customWidth="1"/>
    <col min="11788" max="11788" width="11.81640625" style="81" customWidth="1"/>
    <col min="11789" max="12032" width="9.1796875" style="81"/>
    <col min="12033" max="12033" width="8.453125" style="81" customWidth="1"/>
    <col min="12034" max="12034" width="15.54296875" style="81" customWidth="1"/>
    <col min="12035" max="12035" width="15.453125" style="81" customWidth="1"/>
    <col min="12036" max="12036" width="17.453125" style="81" customWidth="1"/>
    <col min="12037" max="12037" width="16.1796875" style="81" customWidth="1"/>
    <col min="12038" max="12038" width="16" style="81" customWidth="1"/>
    <col min="12039" max="12039" width="14.81640625" style="81" customWidth="1"/>
    <col min="12040" max="12040" width="17.1796875" style="81" customWidth="1"/>
    <col min="12041" max="12041" width="15" style="81" customWidth="1"/>
    <col min="12042" max="12042" width="12.453125" style="81" customWidth="1"/>
    <col min="12043" max="12043" width="12" style="81" customWidth="1"/>
    <col min="12044" max="12044" width="11.81640625" style="81" customWidth="1"/>
    <col min="12045" max="12288" width="9.1796875" style="81"/>
    <col min="12289" max="12289" width="8.453125" style="81" customWidth="1"/>
    <col min="12290" max="12290" width="15.54296875" style="81" customWidth="1"/>
    <col min="12291" max="12291" width="15.453125" style="81" customWidth="1"/>
    <col min="12292" max="12292" width="17.453125" style="81" customWidth="1"/>
    <col min="12293" max="12293" width="16.1796875" style="81" customWidth="1"/>
    <col min="12294" max="12294" width="16" style="81" customWidth="1"/>
    <col min="12295" max="12295" width="14.81640625" style="81" customWidth="1"/>
    <col min="12296" max="12296" width="17.1796875" style="81" customWidth="1"/>
    <col min="12297" max="12297" width="15" style="81" customWidth="1"/>
    <col min="12298" max="12298" width="12.453125" style="81" customWidth="1"/>
    <col min="12299" max="12299" width="12" style="81" customWidth="1"/>
    <col min="12300" max="12300" width="11.81640625" style="81" customWidth="1"/>
    <col min="12301" max="12544" width="9.1796875" style="81"/>
    <col min="12545" max="12545" width="8.453125" style="81" customWidth="1"/>
    <col min="12546" max="12546" width="15.54296875" style="81" customWidth="1"/>
    <col min="12547" max="12547" width="15.453125" style="81" customWidth="1"/>
    <col min="12548" max="12548" width="17.453125" style="81" customWidth="1"/>
    <col min="12549" max="12549" width="16.1796875" style="81" customWidth="1"/>
    <col min="12550" max="12550" width="16" style="81" customWidth="1"/>
    <col min="12551" max="12551" width="14.81640625" style="81" customWidth="1"/>
    <col min="12552" max="12552" width="17.1796875" style="81" customWidth="1"/>
    <col min="12553" max="12553" width="15" style="81" customWidth="1"/>
    <col min="12554" max="12554" width="12.453125" style="81" customWidth="1"/>
    <col min="12555" max="12555" width="12" style="81" customWidth="1"/>
    <col min="12556" max="12556" width="11.81640625" style="81" customWidth="1"/>
    <col min="12557" max="12800" width="9.1796875" style="81"/>
    <col min="12801" max="12801" width="8.453125" style="81" customWidth="1"/>
    <col min="12802" max="12802" width="15.54296875" style="81" customWidth="1"/>
    <col min="12803" max="12803" width="15.453125" style="81" customWidth="1"/>
    <col min="12804" max="12804" width="17.453125" style="81" customWidth="1"/>
    <col min="12805" max="12805" width="16.1796875" style="81" customWidth="1"/>
    <col min="12806" max="12806" width="16" style="81" customWidth="1"/>
    <col min="12807" max="12807" width="14.81640625" style="81" customWidth="1"/>
    <col min="12808" max="12808" width="17.1796875" style="81" customWidth="1"/>
    <col min="12809" max="12809" width="15" style="81" customWidth="1"/>
    <col min="12810" max="12810" width="12.453125" style="81" customWidth="1"/>
    <col min="12811" max="12811" width="12" style="81" customWidth="1"/>
    <col min="12812" max="12812" width="11.81640625" style="81" customWidth="1"/>
    <col min="12813" max="13056" width="9.1796875" style="81"/>
    <col min="13057" max="13057" width="8.453125" style="81" customWidth="1"/>
    <col min="13058" max="13058" width="15.54296875" style="81" customWidth="1"/>
    <col min="13059" max="13059" width="15.453125" style="81" customWidth="1"/>
    <col min="13060" max="13060" width="17.453125" style="81" customWidth="1"/>
    <col min="13061" max="13061" width="16.1796875" style="81" customWidth="1"/>
    <col min="13062" max="13062" width="16" style="81" customWidth="1"/>
    <col min="13063" max="13063" width="14.81640625" style="81" customWidth="1"/>
    <col min="13064" max="13064" width="17.1796875" style="81" customWidth="1"/>
    <col min="13065" max="13065" width="15" style="81" customWidth="1"/>
    <col min="13066" max="13066" width="12.453125" style="81" customWidth="1"/>
    <col min="13067" max="13067" width="12" style="81" customWidth="1"/>
    <col min="13068" max="13068" width="11.81640625" style="81" customWidth="1"/>
    <col min="13069" max="13312" width="9.1796875" style="81"/>
    <col min="13313" max="13313" width="8.453125" style="81" customWidth="1"/>
    <col min="13314" max="13314" width="15.54296875" style="81" customWidth="1"/>
    <col min="13315" max="13315" width="15.453125" style="81" customWidth="1"/>
    <col min="13316" max="13316" width="17.453125" style="81" customWidth="1"/>
    <col min="13317" max="13317" width="16.1796875" style="81" customWidth="1"/>
    <col min="13318" max="13318" width="16" style="81" customWidth="1"/>
    <col min="13319" max="13319" width="14.81640625" style="81" customWidth="1"/>
    <col min="13320" max="13320" width="17.1796875" style="81" customWidth="1"/>
    <col min="13321" max="13321" width="15" style="81" customWidth="1"/>
    <col min="13322" max="13322" width="12.453125" style="81" customWidth="1"/>
    <col min="13323" max="13323" width="12" style="81" customWidth="1"/>
    <col min="13324" max="13324" width="11.81640625" style="81" customWidth="1"/>
    <col min="13325" max="13568" width="9.1796875" style="81"/>
    <col min="13569" max="13569" width="8.453125" style="81" customWidth="1"/>
    <col min="13570" max="13570" width="15.54296875" style="81" customWidth="1"/>
    <col min="13571" max="13571" width="15.453125" style="81" customWidth="1"/>
    <col min="13572" max="13572" width="17.453125" style="81" customWidth="1"/>
    <col min="13573" max="13573" width="16.1796875" style="81" customWidth="1"/>
    <col min="13574" max="13574" width="16" style="81" customWidth="1"/>
    <col min="13575" max="13575" width="14.81640625" style="81" customWidth="1"/>
    <col min="13576" max="13576" width="17.1796875" style="81" customWidth="1"/>
    <col min="13577" max="13577" width="15" style="81" customWidth="1"/>
    <col min="13578" max="13578" width="12.453125" style="81" customWidth="1"/>
    <col min="13579" max="13579" width="12" style="81" customWidth="1"/>
    <col min="13580" max="13580" width="11.81640625" style="81" customWidth="1"/>
    <col min="13581" max="13824" width="9.1796875" style="81"/>
    <col min="13825" max="13825" width="8.453125" style="81" customWidth="1"/>
    <col min="13826" max="13826" width="15.54296875" style="81" customWidth="1"/>
    <col min="13827" max="13827" width="15.453125" style="81" customWidth="1"/>
    <col min="13828" max="13828" width="17.453125" style="81" customWidth="1"/>
    <col min="13829" max="13829" width="16.1796875" style="81" customWidth="1"/>
    <col min="13830" max="13830" width="16" style="81" customWidth="1"/>
    <col min="13831" max="13831" width="14.81640625" style="81" customWidth="1"/>
    <col min="13832" max="13832" width="17.1796875" style="81" customWidth="1"/>
    <col min="13833" max="13833" width="15" style="81" customWidth="1"/>
    <col min="13834" max="13834" width="12.453125" style="81" customWidth="1"/>
    <col min="13835" max="13835" width="12" style="81" customWidth="1"/>
    <col min="13836" max="13836" width="11.81640625" style="81" customWidth="1"/>
    <col min="13837" max="14080" width="9.1796875" style="81"/>
    <col min="14081" max="14081" width="8.453125" style="81" customWidth="1"/>
    <col min="14082" max="14082" width="15.54296875" style="81" customWidth="1"/>
    <col min="14083" max="14083" width="15.453125" style="81" customWidth="1"/>
    <col min="14084" max="14084" width="17.453125" style="81" customWidth="1"/>
    <col min="14085" max="14085" width="16.1796875" style="81" customWidth="1"/>
    <col min="14086" max="14086" width="16" style="81" customWidth="1"/>
    <col min="14087" max="14087" width="14.81640625" style="81" customWidth="1"/>
    <col min="14088" max="14088" width="17.1796875" style="81" customWidth="1"/>
    <col min="14089" max="14089" width="15" style="81" customWidth="1"/>
    <col min="14090" max="14090" width="12.453125" style="81" customWidth="1"/>
    <col min="14091" max="14091" width="12" style="81" customWidth="1"/>
    <col min="14092" max="14092" width="11.81640625" style="81" customWidth="1"/>
    <col min="14093" max="14336" width="9.1796875" style="81"/>
    <col min="14337" max="14337" width="8.453125" style="81" customWidth="1"/>
    <col min="14338" max="14338" width="15.54296875" style="81" customWidth="1"/>
    <col min="14339" max="14339" width="15.453125" style="81" customWidth="1"/>
    <col min="14340" max="14340" width="17.453125" style="81" customWidth="1"/>
    <col min="14341" max="14341" width="16.1796875" style="81" customWidth="1"/>
    <col min="14342" max="14342" width="16" style="81" customWidth="1"/>
    <col min="14343" max="14343" width="14.81640625" style="81" customWidth="1"/>
    <col min="14344" max="14344" width="17.1796875" style="81" customWidth="1"/>
    <col min="14345" max="14345" width="15" style="81" customWidth="1"/>
    <col min="14346" max="14346" width="12.453125" style="81" customWidth="1"/>
    <col min="14347" max="14347" width="12" style="81" customWidth="1"/>
    <col min="14348" max="14348" width="11.81640625" style="81" customWidth="1"/>
    <col min="14349" max="14592" width="9.1796875" style="81"/>
    <col min="14593" max="14593" width="8.453125" style="81" customWidth="1"/>
    <col min="14594" max="14594" width="15.54296875" style="81" customWidth="1"/>
    <col min="14595" max="14595" width="15.453125" style="81" customWidth="1"/>
    <col min="14596" max="14596" width="17.453125" style="81" customWidth="1"/>
    <col min="14597" max="14597" width="16.1796875" style="81" customWidth="1"/>
    <col min="14598" max="14598" width="16" style="81" customWidth="1"/>
    <col min="14599" max="14599" width="14.81640625" style="81" customWidth="1"/>
    <col min="14600" max="14600" width="17.1796875" style="81" customWidth="1"/>
    <col min="14601" max="14601" width="15" style="81" customWidth="1"/>
    <col min="14602" max="14602" width="12.453125" style="81" customWidth="1"/>
    <col min="14603" max="14603" width="12" style="81" customWidth="1"/>
    <col min="14604" max="14604" width="11.81640625" style="81" customWidth="1"/>
    <col min="14605" max="14848" width="9.1796875" style="81"/>
    <col min="14849" max="14849" width="8.453125" style="81" customWidth="1"/>
    <col min="14850" max="14850" width="15.54296875" style="81" customWidth="1"/>
    <col min="14851" max="14851" width="15.453125" style="81" customWidth="1"/>
    <col min="14852" max="14852" width="17.453125" style="81" customWidth="1"/>
    <col min="14853" max="14853" width="16.1796875" style="81" customWidth="1"/>
    <col min="14854" max="14854" width="16" style="81" customWidth="1"/>
    <col min="14855" max="14855" width="14.81640625" style="81" customWidth="1"/>
    <col min="14856" max="14856" width="17.1796875" style="81" customWidth="1"/>
    <col min="14857" max="14857" width="15" style="81" customWidth="1"/>
    <col min="14858" max="14858" width="12.453125" style="81" customWidth="1"/>
    <col min="14859" max="14859" width="12" style="81" customWidth="1"/>
    <col min="14860" max="14860" width="11.81640625" style="81" customWidth="1"/>
    <col min="14861" max="15104" width="9.1796875" style="81"/>
    <col min="15105" max="15105" width="8.453125" style="81" customWidth="1"/>
    <col min="15106" max="15106" width="15.54296875" style="81" customWidth="1"/>
    <col min="15107" max="15107" width="15.453125" style="81" customWidth="1"/>
    <col min="15108" max="15108" width="17.453125" style="81" customWidth="1"/>
    <col min="15109" max="15109" width="16.1796875" style="81" customWidth="1"/>
    <col min="15110" max="15110" width="16" style="81" customWidth="1"/>
    <col min="15111" max="15111" width="14.81640625" style="81" customWidth="1"/>
    <col min="15112" max="15112" width="17.1796875" style="81" customWidth="1"/>
    <col min="15113" max="15113" width="15" style="81" customWidth="1"/>
    <col min="15114" max="15114" width="12.453125" style="81" customWidth="1"/>
    <col min="15115" max="15115" width="12" style="81" customWidth="1"/>
    <col min="15116" max="15116" width="11.81640625" style="81" customWidth="1"/>
    <col min="15117" max="15360" width="9.1796875" style="81"/>
    <col min="15361" max="15361" width="8.453125" style="81" customWidth="1"/>
    <col min="15362" max="15362" width="15.54296875" style="81" customWidth="1"/>
    <col min="15363" max="15363" width="15.453125" style="81" customWidth="1"/>
    <col min="15364" max="15364" width="17.453125" style="81" customWidth="1"/>
    <col min="15365" max="15365" width="16.1796875" style="81" customWidth="1"/>
    <col min="15366" max="15366" width="16" style="81" customWidth="1"/>
    <col min="15367" max="15367" width="14.81640625" style="81" customWidth="1"/>
    <col min="15368" max="15368" width="17.1796875" style="81" customWidth="1"/>
    <col min="15369" max="15369" width="15" style="81" customWidth="1"/>
    <col min="15370" max="15370" width="12.453125" style="81" customWidth="1"/>
    <col min="15371" max="15371" width="12" style="81" customWidth="1"/>
    <col min="15372" max="15372" width="11.81640625" style="81" customWidth="1"/>
    <col min="15373" max="15616" width="9.1796875" style="81"/>
    <col min="15617" max="15617" width="8.453125" style="81" customWidth="1"/>
    <col min="15618" max="15618" width="15.54296875" style="81" customWidth="1"/>
    <col min="15619" max="15619" width="15.453125" style="81" customWidth="1"/>
    <col min="15620" max="15620" width="17.453125" style="81" customWidth="1"/>
    <col min="15621" max="15621" width="16.1796875" style="81" customWidth="1"/>
    <col min="15622" max="15622" width="16" style="81" customWidth="1"/>
    <col min="15623" max="15623" width="14.81640625" style="81" customWidth="1"/>
    <col min="15624" max="15624" width="17.1796875" style="81" customWidth="1"/>
    <col min="15625" max="15625" width="15" style="81" customWidth="1"/>
    <col min="15626" max="15626" width="12.453125" style="81" customWidth="1"/>
    <col min="15627" max="15627" width="12" style="81" customWidth="1"/>
    <col min="15628" max="15628" width="11.81640625" style="81" customWidth="1"/>
    <col min="15629" max="15872" width="9.1796875" style="81"/>
    <col min="15873" max="15873" width="8.453125" style="81" customWidth="1"/>
    <col min="15874" max="15874" width="15.54296875" style="81" customWidth="1"/>
    <col min="15875" max="15875" width="15.453125" style="81" customWidth="1"/>
    <col min="15876" max="15876" width="17.453125" style="81" customWidth="1"/>
    <col min="15877" max="15877" width="16.1796875" style="81" customWidth="1"/>
    <col min="15878" max="15878" width="16" style="81" customWidth="1"/>
    <col min="15879" max="15879" width="14.81640625" style="81" customWidth="1"/>
    <col min="15880" max="15880" width="17.1796875" style="81" customWidth="1"/>
    <col min="15881" max="15881" width="15" style="81" customWidth="1"/>
    <col min="15882" max="15882" width="12.453125" style="81" customWidth="1"/>
    <col min="15883" max="15883" width="12" style="81" customWidth="1"/>
    <col min="15884" max="15884" width="11.81640625" style="81" customWidth="1"/>
    <col min="15885" max="16128" width="9.1796875" style="81"/>
    <col min="16129" max="16129" width="8.453125" style="81" customWidth="1"/>
    <col min="16130" max="16130" width="15.54296875" style="81" customWidth="1"/>
    <col min="16131" max="16131" width="15.453125" style="81" customWidth="1"/>
    <col min="16132" max="16132" width="17.453125" style="81" customWidth="1"/>
    <col min="16133" max="16133" width="16.1796875" style="81" customWidth="1"/>
    <col min="16134" max="16134" width="16" style="81" customWidth="1"/>
    <col min="16135" max="16135" width="14.81640625" style="81" customWidth="1"/>
    <col min="16136" max="16136" width="17.1796875" style="81" customWidth="1"/>
    <col min="16137" max="16137" width="15" style="81" customWidth="1"/>
    <col min="16138" max="16138" width="12.453125" style="81" customWidth="1"/>
    <col min="16139" max="16139" width="12" style="81" customWidth="1"/>
    <col min="16140" max="16140" width="11.81640625" style="81" customWidth="1"/>
    <col min="16141" max="16384" width="9.1796875" style="81"/>
  </cols>
  <sheetData>
    <row r="1" spans="1:12" ht="15.5">
      <c r="A1" s="931" t="s">
        <v>0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322" t="s">
        <v>885</v>
      </c>
    </row>
    <row r="2" spans="1:12" ht="20.5">
      <c r="A2" s="932" t="s">
        <v>743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</row>
    <row r="3" spans="1:12" ht="13.5">
      <c r="A3" s="323"/>
      <c r="B3" s="323"/>
    </row>
    <row r="4" spans="1:12" ht="18" customHeight="1">
      <c r="A4" s="933" t="s">
        <v>884</v>
      </c>
      <c r="B4" s="933"/>
      <c r="C4" s="933"/>
      <c r="D4" s="933"/>
      <c r="E4" s="933"/>
      <c r="F4" s="933"/>
      <c r="G4" s="933"/>
      <c r="H4" s="933"/>
      <c r="I4" s="933"/>
      <c r="J4" s="933"/>
      <c r="K4" s="933"/>
      <c r="L4" s="933"/>
    </row>
    <row r="5" spans="1:12" ht="13.5">
      <c r="A5" s="324" t="s">
        <v>899</v>
      </c>
      <c r="B5" s="324"/>
    </row>
    <row r="6" spans="1:12" ht="13.5">
      <c r="A6" s="324"/>
      <c r="B6" s="324"/>
    </row>
    <row r="7" spans="1:12" ht="13.5">
      <c r="A7" s="930" t="s">
        <v>886</v>
      </c>
      <c r="B7" s="930"/>
      <c r="C7" s="930"/>
      <c r="D7" s="89">
        <v>6136588000</v>
      </c>
      <c r="K7" s="934" t="s">
        <v>893</v>
      </c>
      <c r="L7" s="934"/>
    </row>
    <row r="8" spans="1:12" ht="13.5">
      <c r="A8" s="930" t="s">
        <v>894</v>
      </c>
      <c r="B8" s="930"/>
      <c r="C8" s="930"/>
      <c r="D8" s="89">
        <v>5611198000</v>
      </c>
      <c r="K8" s="325"/>
      <c r="L8" s="325"/>
    </row>
    <row r="9" spans="1:12" ht="13.5">
      <c r="A9" s="324"/>
      <c r="B9" s="324"/>
      <c r="J9" s="935" t="s">
        <v>832</v>
      </c>
      <c r="K9" s="935"/>
      <c r="L9" s="935"/>
    </row>
    <row r="10" spans="1:12" ht="49.5" customHeight="1">
      <c r="A10" s="936" t="s">
        <v>2</v>
      </c>
      <c r="B10" s="937" t="s">
        <v>75</v>
      </c>
      <c r="C10" s="938" t="s">
        <v>867</v>
      </c>
      <c r="D10" s="938"/>
      <c r="E10" s="938"/>
      <c r="F10" s="938"/>
      <c r="G10" s="938" t="s">
        <v>868</v>
      </c>
      <c r="H10" s="938"/>
      <c r="I10" s="938"/>
      <c r="J10" s="938"/>
      <c r="K10" s="938" t="s">
        <v>872</v>
      </c>
      <c r="L10" s="938" t="s">
        <v>869</v>
      </c>
    </row>
    <row r="11" spans="1:12" s="322" customFormat="1" ht="76.5" customHeight="1">
      <c r="A11" s="936"/>
      <c r="B11" s="937"/>
      <c r="C11" s="326" t="s">
        <v>873</v>
      </c>
      <c r="D11" s="327" t="s">
        <v>870</v>
      </c>
      <c r="E11" s="327" t="s">
        <v>871</v>
      </c>
      <c r="F11" s="326" t="s">
        <v>874</v>
      </c>
      <c r="G11" s="326" t="s">
        <v>873</v>
      </c>
      <c r="H11" s="327" t="s">
        <v>870</v>
      </c>
      <c r="I11" s="327" t="s">
        <v>871</v>
      </c>
      <c r="J11" s="326" t="s">
        <v>874</v>
      </c>
      <c r="K11" s="938"/>
      <c r="L11" s="938"/>
    </row>
    <row r="12" spans="1:12" s="322" customFormat="1" ht="14.5">
      <c r="A12" s="328">
        <v>1</v>
      </c>
      <c r="B12" s="329">
        <v>2</v>
      </c>
      <c r="C12" s="330">
        <v>3</v>
      </c>
      <c r="D12" s="329">
        <v>4</v>
      </c>
      <c r="E12" s="329">
        <v>5</v>
      </c>
      <c r="F12" s="330">
        <v>6</v>
      </c>
      <c r="G12" s="329">
        <v>7</v>
      </c>
      <c r="H12" s="329">
        <v>8</v>
      </c>
      <c r="I12" s="330">
        <v>9</v>
      </c>
      <c r="J12" s="329">
        <v>10</v>
      </c>
      <c r="K12" s="329">
        <v>11</v>
      </c>
      <c r="L12" s="330">
        <v>12</v>
      </c>
    </row>
    <row r="13" spans="1:12">
      <c r="A13" s="88">
        <v>1</v>
      </c>
      <c r="B13" s="331" t="s">
        <v>875</v>
      </c>
      <c r="C13" s="331">
        <v>105197925</v>
      </c>
      <c r="D13" s="331">
        <v>105197925</v>
      </c>
      <c r="E13" s="611" t="s">
        <v>7</v>
      </c>
      <c r="F13" s="331">
        <v>105197925</v>
      </c>
      <c r="G13" s="331">
        <v>400090230</v>
      </c>
      <c r="H13" s="331">
        <v>400090230</v>
      </c>
      <c r="I13" s="611" t="s">
        <v>7</v>
      </c>
      <c r="J13" s="331">
        <f>H13</f>
        <v>400090230</v>
      </c>
      <c r="K13" s="331">
        <f>F13+J13</f>
        <v>505288155</v>
      </c>
      <c r="L13" s="331"/>
    </row>
    <row r="14" spans="1:12">
      <c r="A14" s="88">
        <v>2</v>
      </c>
      <c r="B14" s="89" t="s">
        <v>876</v>
      </c>
      <c r="C14" s="331">
        <v>105132148</v>
      </c>
      <c r="D14" s="331">
        <v>105132148</v>
      </c>
      <c r="E14" s="611" t="s">
        <v>7</v>
      </c>
      <c r="F14" s="331">
        <v>105132148</v>
      </c>
      <c r="G14" s="331">
        <v>507692697</v>
      </c>
      <c r="H14" s="331">
        <v>507692697</v>
      </c>
      <c r="I14" s="611" t="s">
        <v>7</v>
      </c>
      <c r="J14" s="331">
        <f t="shared" ref="J14:J21" si="0">H14</f>
        <v>507692697</v>
      </c>
      <c r="K14" s="331">
        <f t="shared" ref="K14:K21" si="1">F14+J14</f>
        <v>612824845</v>
      </c>
      <c r="L14" s="89"/>
    </row>
    <row r="15" spans="1:12">
      <c r="A15" s="88">
        <v>3</v>
      </c>
      <c r="B15" s="89" t="s">
        <v>877</v>
      </c>
      <c r="C15" s="331">
        <v>105103703</v>
      </c>
      <c r="D15" s="331">
        <v>105103703</v>
      </c>
      <c r="E15" s="611" t="s">
        <v>7</v>
      </c>
      <c r="F15" s="331">
        <v>105103703</v>
      </c>
      <c r="G15" s="331">
        <v>372147336</v>
      </c>
      <c r="H15" s="331">
        <v>372147336</v>
      </c>
      <c r="I15" s="611" t="s">
        <v>7</v>
      </c>
      <c r="J15" s="331">
        <f t="shared" si="0"/>
        <v>372147336</v>
      </c>
      <c r="K15" s="331">
        <f t="shared" si="1"/>
        <v>477251039</v>
      </c>
      <c r="L15" s="89"/>
    </row>
    <row r="16" spans="1:12">
      <c r="A16" s="88">
        <v>4</v>
      </c>
      <c r="B16" s="89" t="s">
        <v>878</v>
      </c>
      <c r="C16" s="81">
        <v>0</v>
      </c>
      <c r="D16" s="81">
        <v>0</v>
      </c>
      <c r="E16" s="611" t="s">
        <v>7</v>
      </c>
      <c r="F16" s="81">
        <v>0</v>
      </c>
      <c r="G16" s="331">
        <v>1757028</v>
      </c>
      <c r="H16" s="331">
        <v>1757028</v>
      </c>
      <c r="I16" s="611" t="s">
        <v>7</v>
      </c>
      <c r="J16" s="331">
        <f t="shared" si="0"/>
        <v>1757028</v>
      </c>
      <c r="K16" s="331">
        <f t="shared" si="1"/>
        <v>1757028</v>
      </c>
      <c r="L16" s="89"/>
    </row>
    <row r="17" spans="1:14">
      <c r="A17" s="88">
        <v>5</v>
      </c>
      <c r="B17" s="89" t="s">
        <v>879</v>
      </c>
      <c r="C17" s="331">
        <v>105124444</v>
      </c>
      <c r="D17" s="331">
        <v>105124444</v>
      </c>
      <c r="E17" s="611" t="s">
        <v>7</v>
      </c>
      <c r="F17" s="331">
        <v>105124444</v>
      </c>
      <c r="G17" s="331">
        <v>515040563</v>
      </c>
      <c r="H17" s="331">
        <v>515040563</v>
      </c>
      <c r="I17" s="611" t="s">
        <v>7</v>
      </c>
      <c r="J17" s="331">
        <f t="shared" si="0"/>
        <v>515040563</v>
      </c>
      <c r="K17" s="331">
        <f t="shared" si="1"/>
        <v>620165007</v>
      </c>
      <c r="L17" s="89"/>
    </row>
    <row r="18" spans="1:14">
      <c r="A18" s="88">
        <v>6</v>
      </c>
      <c r="B18" s="89" t="s">
        <v>880</v>
      </c>
      <c r="C18" s="331">
        <v>105096000</v>
      </c>
      <c r="D18" s="331">
        <v>105096000</v>
      </c>
      <c r="E18" s="611" t="s">
        <v>7</v>
      </c>
      <c r="F18" s="331">
        <v>105096000</v>
      </c>
      <c r="G18" s="331">
        <v>400727655</v>
      </c>
      <c r="H18" s="331">
        <v>400727655</v>
      </c>
      <c r="I18" s="611" t="s">
        <v>7</v>
      </c>
      <c r="J18" s="331">
        <f t="shared" si="0"/>
        <v>400727655</v>
      </c>
      <c r="K18" s="331">
        <f t="shared" si="1"/>
        <v>505823655</v>
      </c>
      <c r="L18" s="89"/>
    </row>
    <row r="19" spans="1:14">
      <c r="A19" s="88">
        <v>7</v>
      </c>
      <c r="B19" s="89" t="s">
        <v>881</v>
      </c>
      <c r="C19" s="331">
        <v>105066222</v>
      </c>
      <c r="D19" s="331">
        <v>105066222</v>
      </c>
      <c r="E19" s="611" t="s">
        <v>7</v>
      </c>
      <c r="F19" s="331">
        <v>105066222</v>
      </c>
      <c r="G19" s="331">
        <v>216582129</v>
      </c>
      <c r="H19" s="331">
        <v>216582129</v>
      </c>
      <c r="I19" s="611" t="s">
        <v>7</v>
      </c>
      <c r="J19" s="331">
        <f t="shared" si="0"/>
        <v>216582129</v>
      </c>
      <c r="K19" s="331">
        <f t="shared" si="1"/>
        <v>321648351</v>
      </c>
      <c r="L19" s="89"/>
    </row>
    <row r="20" spans="1:14">
      <c r="A20" s="88">
        <v>8</v>
      </c>
      <c r="B20" s="89" t="s">
        <v>882</v>
      </c>
      <c r="C20" s="331">
        <v>104951555</v>
      </c>
      <c r="D20" s="331">
        <v>104951555</v>
      </c>
      <c r="E20" s="611" t="s">
        <v>7</v>
      </c>
      <c r="F20" s="331">
        <v>104951555</v>
      </c>
      <c r="G20" s="331">
        <v>107080747</v>
      </c>
      <c r="H20" s="331">
        <v>107080747</v>
      </c>
      <c r="I20" s="611" t="s">
        <v>7</v>
      </c>
      <c r="J20" s="331">
        <f t="shared" si="0"/>
        <v>107080747</v>
      </c>
      <c r="K20" s="331">
        <f t="shared" si="1"/>
        <v>212032302</v>
      </c>
      <c r="L20" s="89"/>
    </row>
    <row r="21" spans="1:14">
      <c r="A21" s="88">
        <v>9</v>
      </c>
      <c r="B21" s="89" t="s">
        <v>883</v>
      </c>
      <c r="C21" s="331">
        <v>0</v>
      </c>
      <c r="D21" s="331">
        <v>0</v>
      </c>
      <c r="E21" s="611" t="s">
        <v>7</v>
      </c>
      <c r="F21" s="331">
        <v>0</v>
      </c>
      <c r="G21" s="331">
        <v>2043642</v>
      </c>
      <c r="H21" s="331">
        <v>2043642</v>
      </c>
      <c r="I21" s="611" t="s">
        <v>7</v>
      </c>
      <c r="J21" s="331">
        <f t="shared" si="0"/>
        <v>2043642</v>
      </c>
      <c r="K21" s="331">
        <f t="shared" si="1"/>
        <v>2043642</v>
      </c>
      <c r="L21" s="89"/>
    </row>
    <row r="22" spans="1:14" ht="13">
      <c r="A22" s="85" t="s">
        <v>18</v>
      </c>
      <c r="B22" s="89"/>
      <c r="C22" s="331">
        <f>SUM(C13:C21)</f>
        <v>735671997</v>
      </c>
      <c r="D22" s="331">
        <f>SUM(D13:D21)</f>
        <v>735671997</v>
      </c>
      <c r="E22" s="331"/>
      <c r="F22" s="331">
        <f t="shared" ref="F22:H22" si="2">SUM(F13:F21)</f>
        <v>735671997</v>
      </c>
      <c r="G22" s="331">
        <f t="shared" si="2"/>
        <v>2523162027</v>
      </c>
      <c r="H22" s="331">
        <f t="shared" si="2"/>
        <v>2523162027</v>
      </c>
      <c r="I22" s="89"/>
      <c r="J22" s="89">
        <f>SUM(J13:J21)</f>
        <v>2523162027</v>
      </c>
      <c r="K22" s="89">
        <f>SUM(K13:K21)</f>
        <v>3258834024</v>
      </c>
      <c r="L22" s="89"/>
    </row>
    <row r="24" spans="1:14" ht="15" customHeight="1">
      <c r="A24" s="332" t="s">
        <v>887</v>
      </c>
      <c r="B24" s="318"/>
      <c r="C24" s="318"/>
      <c r="D24" s="318"/>
      <c r="E24" s="318"/>
      <c r="F24" s="318"/>
      <c r="G24" s="318"/>
      <c r="H24" s="318"/>
      <c r="I24" s="318"/>
      <c r="J24" s="318"/>
    </row>
    <row r="25" spans="1:14" ht="15" customHeight="1">
      <c r="A25" s="939" t="s">
        <v>895</v>
      </c>
      <c r="B25" s="939"/>
      <c r="C25" s="939"/>
      <c r="D25" s="939"/>
      <c r="E25" s="939"/>
      <c r="F25" s="939"/>
      <c r="G25" s="939"/>
      <c r="H25" s="939"/>
      <c r="I25" s="939"/>
      <c r="J25" s="939"/>
    </row>
    <row r="26" spans="1:14" ht="15" customHeight="1">
      <c r="A26" s="939" t="s">
        <v>896</v>
      </c>
      <c r="B26" s="939"/>
      <c r="C26" s="939"/>
      <c r="D26" s="939"/>
      <c r="E26" s="333"/>
      <c r="F26" s="333"/>
      <c r="G26" s="333"/>
      <c r="H26" s="333"/>
      <c r="I26" s="333"/>
      <c r="J26" s="333"/>
    </row>
    <row r="27" spans="1:14" ht="15" customHeight="1">
      <c r="A27" s="939" t="s">
        <v>897</v>
      </c>
      <c r="B27" s="939"/>
      <c r="C27" s="939"/>
      <c r="D27" s="939"/>
      <c r="E27" s="939"/>
      <c r="F27" s="939"/>
      <c r="G27" s="939"/>
      <c r="H27" s="939"/>
      <c r="I27" s="939"/>
      <c r="J27" s="939"/>
    </row>
    <row r="28" spans="1:14" ht="13.5" customHeight="1">
      <c r="A28" s="940"/>
      <c r="B28" s="941"/>
      <c r="C28" s="941"/>
      <c r="D28" s="941"/>
      <c r="E28" s="941"/>
      <c r="F28" s="941"/>
      <c r="G28" s="941"/>
      <c r="H28" s="941"/>
      <c r="I28" s="939"/>
      <c r="J28" s="939"/>
    </row>
    <row r="29" spans="1:14" ht="15" customHeight="1">
      <c r="A29" s="334"/>
      <c r="B29" s="335"/>
      <c r="C29" s="335"/>
      <c r="D29" s="335"/>
      <c r="E29" s="335"/>
      <c r="F29" s="335"/>
      <c r="G29" s="335"/>
      <c r="H29" s="335"/>
      <c r="I29" s="334"/>
      <c r="J29" s="334"/>
    </row>
    <row r="30" spans="1:14" ht="15" customHeight="1">
      <c r="A30" s="334"/>
      <c r="B30" s="335"/>
      <c r="C30" s="335"/>
      <c r="D30" s="335"/>
      <c r="E30" s="335"/>
      <c r="F30" s="335"/>
      <c r="G30" s="335"/>
      <c r="H30" s="335"/>
      <c r="I30" s="334"/>
      <c r="J30" s="334"/>
    </row>
    <row r="31" spans="1:14" ht="15" customHeight="1">
      <c r="A31" s="334"/>
      <c r="B31" s="335"/>
      <c r="C31" s="335"/>
      <c r="D31" s="335"/>
      <c r="E31" s="335"/>
      <c r="F31" s="335"/>
      <c r="G31" s="335"/>
      <c r="H31" s="335"/>
      <c r="I31" s="334"/>
      <c r="J31" s="334"/>
    </row>
    <row r="32" spans="1:14" ht="15" customHeight="1">
      <c r="A32" s="197"/>
      <c r="B32" s="197"/>
      <c r="C32"/>
      <c r="D32"/>
      <c r="E32"/>
      <c r="F32"/>
      <c r="G32"/>
      <c r="H32"/>
      <c r="I32" s="942" t="s">
        <v>13</v>
      </c>
      <c r="J32" s="942"/>
      <c r="K32" s="942"/>
      <c r="L32" s="942"/>
      <c r="M32" s="402"/>
      <c r="N32" s="402"/>
    </row>
    <row r="33" spans="1:14" ht="15" customHeight="1">
      <c r="A33" s="197" t="s">
        <v>12</v>
      </c>
      <c r="B33"/>
      <c r="C33" s="399"/>
      <c r="D33" s="826" t="s">
        <v>13</v>
      </c>
      <c r="E33" s="826"/>
      <c r="F33" s="14"/>
      <c r="G33"/>
      <c r="H33"/>
      <c r="I33" s="942" t="s">
        <v>14</v>
      </c>
      <c r="J33" s="942"/>
      <c r="K33" s="942"/>
      <c r="L33" s="942"/>
      <c r="M33" s="402"/>
      <c r="N33" s="402"/>
    </row>
    <row r="34" spans="1:14" ht="13">
      <c r="A34" s="197"/>
      <c r="B34" s="197"/>
      <c r="C34" s="827" t="s">
        <v>898</v>
      </c>
      <c r="D34" s="827"/>
      <c r="E34" s="827"/>
      <c r="F34" s="827"/>
      <c r="G34"/>
      <c r="H34"/>
      <c r="I34" s="942" t="s">
        <v>953</v>
      </c>
      <c r="J34" s="942"/>
      <c r="K34" s="942"/>
      <c r="L34" s="942"/>
      <c r="M34" s="31"/>
      <c r="N34" s="31"/>
    </row>
    <row r="35" spans="1:14" ht="13">
      <c r="A35"/>
      <c r="B35"/>
      <c r="C35"/>
      <c r="D35"/>
      <c r="E35"/>
      <c r="F35"/>
      <c r="G35"/>
      <c r="H35"/>
      <c r="I35" s="929" t="s">
        <v>84</v>
      </c>
      <c r="J35" s="929"/>
      <c r="K35" s="929"/>
      <c r="L35" s="929"/>
      <c r="M35" s="478"/>
      <c r="N35"/>
    </row>
  </sheetData>
  <mergeCells count="26">
    <mergeCell ref="D33:E33"/>
    <mergeCell ref="C34:F34"/>
    <mergeCell ref="I32:L32"/>
    <mergeCell ref="I33:L33"/>
    <mergeCell ref="I34:L34"/>
    <mergeCell ref="A27:D27"/>
    <mergeCell ref="E27:H27"/>
    <mergeCell ref="I27:J27"/>
    <mergeCell ref="A28:H28"/>
    <mergeCell ref="I28:J28"/>
    <mergeCell ref="I35:L35"/>
    <mergeCell ref="A8:C8"/>
    <mergeCell ref="A1:K1"/>
    <mergeCell ref="A2:L2"/>
    <mergeCell ref="A4:L4"/>
    <mergeCell ref="A7:C7"/>
    <mergeCell ref="K7:L7"/>
    <mergeCell ref="J9:L9"/>
    <mergeCell ref="A10:A11"/>
    <mergeCell ref="B10:B11"/>
    <mergeCell ref="C10:F10"/>
    <mergeCell ref="G10:J10"/>
    <mergeCell ref="K10:K11"/>
    <mergeCell ref="L10:L11"/>
    <mergeCell ref="A25:J25"/>
    <mergeCell ref="A26:D26"/>
  </mergeCells>
  <printOptions horizontalCentered="1"/>
  <pageMargins left="0.70866141732283505" right="0.70866141732283505" top="0.98622047199999996" bottom="0" header="0.31496062992126" footer="0.31496062992126"/>
  <pageSetup paperSize="9" scale="77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P58"/>
  <sheetViews>
    <sheetView topLeftCell="A2" zoomScaleSheetLayoutView="115" workbookViewId="0">
      <selection activeCell="C12" sqref="C12"/>
    </sheetView>
  </sheetViews>
  <sheetFormatPr defaultColWidth="9.1796875" defaultRowHeight="12.5"/>
  <cols>
    <col min="1" max="1" width="7.453125" style="151" customWidth="1"/>
    <col min="2" max="2" width="17.1796875" style="151" customWidth="1"/>
    <col min="3" max="3" width="11" style="151" customWidth="1"/>
    <col min="4" max="4" width="10" style="151" customWidth="1"/>
    <col min="5" max="5" width="11.81640625" style="151" customWidth="1"/>
    <col min="6" max="6" width="12.1796875" style="151" customWidth="1"/>
    <col min="7" max="7" width="13.453125" style="151" customWidth="1"/>
    <col min="8" max="8" width="14.54296875" style="151" customWidth="1"/>
    <col min="9" max="9" width="12.54296875" style="151" customWidth="1"/>
    <col min="10" max="10" width="14" style="151" customWidth="1"/>
    <col min="11" max="11" width="10.81640625" style="151" customWidth="1"/>
    <col min="12" max="12" width="11.54296875" style="151" customWidth="1"/>
    <col min="13" max="16384" width="9.1796875" style="151"/>
  </cols>
  <sheetData>
    <row r="1" spans="1:16" s="81" customFormat="1" ht="13">
      <c r="E1" s="1239"/>
      <c r="F1" s="1239"/>
      <c r="G1" s="1239"/>
      <c r="H1" s="1239"/>
      <c r="I1" s="1239"/>
      <c r="J1" s="290" t="s">
        <v>669</v>
      </c>
    </row>
    <row r="2" spans="1:16" s="81" customFormat="1" ht="15.5">
      <c r="A2" s="1240" t="s">
        <v>0</v>
      </c>
      <c r="B2" s="1240"/>
      <c r="C2" s="1240"/>
      <c r="D2" s="1240"/>
      <c r="E2" s="1240"/>
      <c r="F2" s="1240"/>
      <c r="G2" s="1240"/>
      <c r="H2" s="1240"/>
      <c r="I2" s="1240"/>
      <c r="J2" s="1240"/>
    </row>
    <row r="3" spans="1:16" s="81" customFormat="1" ht="20">
      <c r="A3" s="923" t="s">
        <v>743</v>
      </c>
      <c r="B3" s="923"/>
      <c r="C3" s="923"/>
      <c r="D3" s="923"/>
      <c r="E3" s="923"/>
      <c r="F3" s="923"/>
      <c r="G3" s="923"/>
      <c r="H3" s="923"/>
      <c r="I3" s="923"/>
      <c r="J3" s="923"/>
    </row>
    <row r="4" spans="1:16" s="81" customFormat="1" ht="14.25" customHeight="1"/>
    <row r="5" spans="1:16" ht="19.5" customHeight="1">
      <c r="A5" s="1241" t="s">
        <v>821</v>
      </c>
      <c r="B5" s="1241"/>
      <c r="C5" s="1241"/>
      <c r="D5" s="1241"/>
      <c r="E5" s="1241"/>
      <c r="F5" s="1241"/>
      <c r="G5" s="1241"/>
      <c r="H5" s="1241"/>
      <c r="I5" s="1241"/>
      <c r="J5" s="1241"/>
      <c r="K5" s="1241"/>
      <c r="L5" s="1241"/>
    </row>
    <row r="6" spans="1:16" ht="13.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6" ht="0.75" customHeight="1"/>
    <row r="8" spans="1:16" ht="13">
      <c r="A8" s="1235" t="s">
        <v>670</v>
      </c>
      <c r="B8" s="1235"/>
      <c r="C8" s="292"/>
      <c r="H8" s="935"/>
      <c r="I8" s="935"/>
      <c r="J8" s="935"/>
      <c r="K8" s="935"/>
      <c r="L8" s="935"/>
    </row>
    <row r="9" spans="1:16" ht="18" customHeight="1">
      <c r="A9" s="1087" t="s">
        <v>2</v>
      </c>
      <c r="B9" s="1087" t="s">
        <v>37</v>
      </c>
      <c r="C9" s="1237" t="s">
        <v>671</v>
      </c>
      <c r="D9" s="1237"/>
      <c r="E9" s="1237" t="s">
        <v>125</v>
      </c>
      <c r="F9" s="1237"/>
      <c r="G9" s="1237" t="s">
        <v>672</v>
      </c>
      <c r="H9" s="1237"/>
      <c r="I9" s="1237" t="s">
        <v>126</v>
      </c>
      <c r="J9" s="1237"/>
      <c r="K9" s="1237" t="s">
        <v>127</v>
      </c>
      <c r="L9" s="1237"/>
      <c r="O9" s="293"/>
      <c r="P9" s="294"/>
    </row>
    <row r="10" spans="1:16" ht="39">
      <c r="A10" s="1087"/>
      <c r="B10" s="1087"/>
      <c r="C10" s="86" t="s">
        <v>673</v>
      </c>
      <c r="D10" s="86" t="s">
        <v>674</v>
      </c>
      <c r="E10" s="86" t="s">
        <v>675</v>
      </c>
      <c r="F10" s="86" t="s">
        <v>676</v>
      </c>
      <c r="G10" s="86" t="s">
        <v>675</v>
      </c>
      <c r="H10" s="86" t="s">
        <v>676</v>
      </c>
      <c r="I10" s="86" t="s">
        <v>673</v>
      </c>
      <c r="J10" s="86" t="s">
        <v>674</v>
      </c>
      <c r="K10" s="86" t="s">
        <v>673</v>
      </c>
      <c r="L10" s="86" t="s">
        <v>674</v>
      </c>
    </row>
    <row r="11" spans="1:16" ht="13">
      <c r="A11" s="86">
        <v>1</v>
      </c>
      <c r="B11" s="86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10</v>
      </c>
      <c r="K11" s="86">
        <v>11</v>
      </c>
      <c r="L11" s="86">
        <v>12</v>
      </c>
    </row>
    <row r="12" spans="1:16" s="364" customFormat="1" ht="13">
      <c r="A12" s="349" t="s">
        <v>257</v>
      </c>
      <c r="B12" s="350" t="s">
        <v>901</v>
      </c>
      <c r="C12" s="585" t="s">
        <v>7</v>
      </c>
      <c r="D12" s="585" t="s">
        <v>7</v>
      </c>
      <c r="E12" s="585" t="s">
        <v>7</v>
      </c>
      <c r="F12" s="585" t="s">
        <v>7</v>
      </c>
      <c r="G12" s="585" t="s">
        <v>7</v>
      </c>
      <c r="H12" s="585" t="s">
        <v>7</v>
      </c>
      <c r="I12" s="585" t="s">
        <v>7</v>
      </c>
      <c r="J12" s="585" t="s">
        <v>7</v>
      </c>
      <c r="K12" s="585" t="s">
        <v>7</v>
      </c>
      <c r="L12" s="585" t="s">
        <v>7</v>
      </c>
    </row>
    <row r="13" spans="1:16" s="364" customFormat="1" ht="13">
      <c r="A13" s="349" t="s">
        <v>258</v>
      </c>
      <c r="B13" s="350" t="s">
        <v>902</v>
      </c>
      <c r="C13" s="585" t="s">
        <v>7</v>
      </c>
      <c r="D13" s="585" t="s">
        <v>7</v>
      </c>
      <c r="E13" s="585" t="s">
        <v>7</v>
      </c>
      <c r="F13" s="585" t="s">
        <v>7</v>
      </c>
      <c r="G13" s="585" t="s">
        <v>7</v>
      </c>
      <c r="H13" s="585" t="s">
        <v>7</v>
      </c>
      <c r="I13" s="585" t="s">
        <v>7</v>
      </c>
      <c r="J13" s="585" t="s">
        <v>7</v>
      </c>
      <c r="K13" s="585" t="s">
        <v>7</v>
      </c>
      <c r="L13" s="585" t="s">
        <v>7</v>
      </c>
    </row>
    <row r="14" spans="1:16" s="364" customFormat="1" ht="13">
      <c r="A14" s="349" t="s">
        <v>259</v>
      </c>
      <c r="B14" s="350" t="s">
        <v>903</v>
      </c>
      <c r="C14" s="585" t="s">
        <v>7</v>
      </c>
      <c r="D14" s="585" t="s">
        <v>7</v>
      </c>
      <c r="E14" s="585" t="s">
        <v>7</v>
      </c>
      <c r="F14" s="585" t="s">
        <v>7</v>
      </c>
      <c r="G14" s="585" t="s">
        <v>7</v>
      </c>
      <c r="H14" s="585" t="s">
        <v>7</v>
      </c>
      <c r="I14" s="585" t="s">
        <v>7</v>
      </c>
      <c r="J14" s="585" t="s">
        <v>7</v>
      </c>
      <c r="K14" s="585" t="s">
        <v>7</v>
      </c>
      <c r="L14" s="585" t="s">
        <v>7</v>
      </c>
    </row>
    <row r="15" spans="1:16" s="364" customFormat="1" ht="13">
      <c r="A15" s="349" t="s">
        <v>260</v>
      </c>
      <c r="B15" s="350" t="s">
        <v>904</v>
      </c>
      <c r="C15" s="585" t="s">
        <v>7</v>
      </c>
      <c r="D15" s="585" t="s">
        <v>7</v>
      </c>
      <c r="E15" s="585" t="s">
        <v>7</v>
      </c>
      <c r="F15" s="585" t="s">
        <v>7</v>
      </c>
      <c r="G15" s="585" t="s">
        <v>7</v>
      </c>
      <c r="H15" s="585" t="s">
        <v>7</v>
      </c>
      <c r="I15" s="585" t="s">
        <v>7</v>
      </c>
      <c r="J15" s="585" t="s">
        <v>7</v>
      </c>
      <c r="K15" s="585" t="s">
        <v>7</v>
      </c>
      <c r="L15" s="585" t="s">
        <v>7</v>
      </c>
    </row>
    <row r="16" spans="1:16" s="364" customFormat="1" ht="13">
      <c r="A16" s="349" t="s">
        <v>261</v>
      </c>
      <c r="B16" s="350" t="s">
        <v>905</v>
      </c>
      <c r="C16" s="585" t="s">
        <v>7</v>
      </c>
      <c r="D16" s="585" t="s">
        <v>7</v>
      </c>
      <c r="E16" s="585" t="s">
        <v>7</v>
      </c>
      <c r="F16" s="585" t="s">
        <v>7</v>
      </c>
      <c r="G16" s="585" t="s">
        <v>7</v>
      </c>
      <c r="H16" s="585" t="s">
        <v>7</v>
      </c>
      <c r="I16" s="585" t="s">
        <v>7</v>
      </c>
      <c r="J16" s="585" t="s">
        <v>7</v>
      </c>
      <c r="K16" s="585" t="s">
        <v>7</v>
      </c>
      <c r="L16" s="585" t="s">
        <v>7</v>
      </c>
    </row>
    <row r="17" spans="1:12" s="364" customFormat="1" ht="13">
      <c r="A17" s="349" t="s">
        <v>262</v>
      </c>
      <c r="B17" s="350" t="s">
        <v>906</v>
      </c>
      <c r="C17" s="585" t="s">
        <v>7</v>
      </c>
      <c r="D17" s="585" t="s">
        <v>7</v>
      </c>
      <c r="E17" s="585" t="s">
        <v>7</v>
      </c>
      <c r="F17" s="585" t="s">
        <v>7</v>
      </c>
      <c r="G17" s="585" t="s">
        <v>7</v>
      </c>
      <c r="H17" s="585" t="s">
        <v>7</v>
      </c>
      <c r="I17" s="585" t="s">
        <v>7</v>
      </c>
      <c r="J17" s="585" t="s">
        <v>7</v>
      </c>
      <c r="K17" s="585" t="s">
        <v>7</v>
      </c>
      <c r="L17" s="585" t="s">
        <v>7</v>
      </c>
    </row>
    <row r="18" spans="1:12" s="364" customFormat="1" ht="13">
      <c r="A18" s="349" t="s">
        <v>263</v>
      </c>
      <c r="B18" s="350" t="s">
        <v>907</v>
      </c>
      <c r="C18" s="585" t="s">
        <v>7</v>
      </c>
      <c r="D18" s="585" t="s">
        <v>7</v>
      </c>
      <c r="E18" s="585" t="s">
        <v>7</v>
      </c>
      <c r="F18" s="585" t="s">
        <v>7</v>
      </c>
      <c r="G18" s="585" t="s">
        <v>7</v>
      </c>
      <c r="H18" s="585" t="s">
        <v>7</v>
      </c>
      <c r="I18" s="585" t="s">
        <v>7</v>
      </c>
      <c r="J18" s="585" t="s">
        <v>7</v>
      </c>
      <c r="K18" s="585" t="s">
        <v>7</v>
      </c>
      <c r="L18" s="585" t="s">
        <v>7</v>
      </c>
    </row>
    <row r="19" spans="1:12" s="364" customFormat="1" ht="13">
      <c r="A19" s="349" t="s">
        <v>264</v>
      </c>
      <c r="B19" s="350" t="s">
        <v>908</v>
      </c>
      <c r="C19" s="585" t="s">
        <v>7</v>
      </c>
      <c r="D19" s="585" t="s">
        <v>7</v>
      </c>
      <c r="E19" s="585" t="s">
        <v>7</v>
      </c>
      <c r="F19" s="585" t="s">
        <v>7</v>
      </c>
      <c r="G19" s="585" t="s">
        <v>7</v>
      </c>
      <c r="H19" s="585" t="s">
        <v>7</v>
      </c>
      <c r="I19" s="585" t="s">
        <v>7</v>
      </c>
      <c r="J19" s="585" t="s">
        <v>7</v>
      </c>
      <c r="K19" s="585" t="s">
        <v>7</v>
      </c>
      <c r="L19" s="585" t="s">
        <v>7</v>
      </c>
    </row>
    <row r="20" spans="1:12" s="364" customFormat="1" ht="13">
      <c r="A20" s="349" t="s">
        <v>283</v>
      </c>
      <c r="B20" s="350" t="s">
        <v>909</v>
      </c>
      <c r="C20" s="585" t="s">
        <v>7</v>
      </c>
      <c r="D20" s="585" t="s">
        <v>7</v>
      </c>
      <c r="E20" s="585" t="s">
        <v>7</v>
      </c>
      <c r="F20" s="585" t="s">
        <v>7</v>
      </c>
      <c r="G20" s="585" t="s">
        <v>7</v>
      </c>
      <c r="H20" s="585" t="s">
        <v>7</v>
      </c>
      <c r="I20" s="585" t="s">
        <v>7</v>
      </c>
      <c r="J20" s="585" t="s">
        <v>7</v>
      </c>
      <c r="K20" s="585" t="s">
        <v>7</v>
      </c>
      <c r="L20" s="585" t="s">
        <v>7</v>
      </c>
    </row>
    <row r="21" spans="1:12" s="364" customFormat="1" ht="13">
      <c r="A21" s="349" t="s">
        <v>284</v>
      </c>
      <c r="B21" s="350" t="s">
        <v>910</v>
      </c>
      <c r="C21" s="585" t="s">
        <v>7</v>
      </c>
      <c r="D21" s="585" t="s">
        <v>7</v>
      </c>
      <c r="E21" s="585" t="s">
        <v>7</v>
      </c>
      <c r="F21" s="585" t="s">
        <v>7</v>
      </c>
      <c r="G21" s="585" t="s">
        <v>7</v>
      </c>
      <c r="H21" s="585" t="s">
        <v>7</v>
      </c>
      <c r="I21" s="585" t="s">
        <v>7</v>
      </c>
      <c r="J21" s="585" t="s">
        <v>7</v>
      </c>
      <c r="K21" s="585" t="s">
        <v>7</v>
      </c>
      <c r="L21" s="585" t="s">
        <v>7</v>
      </c>
    </row>
    <row r="22" spans="1:12" s="364" customFormat="1" ht="13">
      <c r="A22" s="349" t="s">
        <v>285</v>
      </c>
      <c r="B22" s="350" t="s">
        <v>911</v>
      </c>
      <c r="C22" s="585" t="s">
        <v>7</v>
      </c>
      <c r="D22" s="585" t="s">
        <v>7</v>
      </c>
      <c r="E22" s="585" t="s">
        <v>7</v>
      </c>
      <c r="F22" s="585" t="s">
        <v>7</v>
      </c>
      <c r="G22" s="585" t="s">
        <v>7</v>
      </c>
      <c r="H22" s="585" t="s">
        <v>7</v>
      </c>
      <c r="I22" s="585" t="s">
        <v>7</v>
      </c>
      <c r="J22" s="585" t="s">
        <v>7</v>
      </c>
      <c r="K22" s="585" t="s">
        <v>7</v>
      </c>
      <c r="L22" s="585" t="s">
        <v>7</v>
      </c>
    </row>
    <row r="23" spans="1:12" s="364" customFormat="1" ht="13">
      <c r="A23" s="349" t="s">
        <v>313</v>
      </c>
      <c r="B23" s="350" t="s">
        <v>912</v>
      </c>
      <c r="C23" s="585" t="s">
        <v>7</v>
      </c>
      <c r="D23" s="585" t="s">
        <v>7</v>
      </c>
      <c r="E23" s="585" t="s">
        <v>7</v>
      </c>
      <c r="F23" s="585" t="s">
        <v>7</v>
      </c>
      <c r="G23" s="585" t="s">
        <v>7</v>
      </c>
      <c r="H23" s="585" t="s">
        <v>7</v>
      </c>
      <c r="I23" s="585" t="s">
        <v>7</v>
      </c>
      <c r="J23" s="585" t="s">
        <v>7</v>
      </c>
      <c r="K23" s="585" t="s">
        <v>7</v>
      </c>
      <c r="L23" s="585" t="s">
        <v>7</v>
      </c>
    </row>
    <row r="24" spans="1:12" s="364" customFormat="1" ht="13">
      <c r="A24" s="349" t="s">
        <v>314</v>
      </c>
      <c r="B24" s="350" t="s">
        <v>913</v>
      </c>
      <c r="C24" s="585" t="s">
        <v>7</v>
      </c>
      <c r="D24" s="585" t="s">
        <v>7</v>
      </c>
      <c r="E24" s="585" t="s">
        <v>7</v>
      </c>
      <c r="F24" s="585" t="s">
        <v>7</v>
      </c>
      <c r="G24" s="585" t="s">
        <v>7</v>
      </c>
      <c r="H24" s="585" t="s">
        <v>7</v>
      </c>
      <c r="I24" s="585" t="s">
        <v>7</v>
      </c>
      <c r="J24" s="585" t="s">
        <v>7</v>
      </c>
      <c r="K24" s="585" t="s">
        <v>7</v>
      </c>
      <c r="L24" s="585" t="s">
        <v>7</v>
      </c>
    </row>
    <row r="25" spans="1:12" s="364" customFormat="1" ht="13">
      <c r="A25" s="349" t="s">
        <v>315</v>
      </c>
      <c r="B25" s="350" t="s">
        <v>914</v>
      </c>
      <c r="C25" s="585" t="s">
        <v>7</v>
      </c>
      <c r="D25" s="585" t="s">
        <v>7</v>
      </c>
      <c r="E25" s="585" t="s">
        <v>7</v>
      </c>
      <c r="F25" s="585" t="s">
        <v>7</v>
      </c>
      <c r="G25" s="585" t="s">
        <v>7</v>
      </c>
      <c r="H25" s="585" t="s">
        <v>7</v>
      </c>
      <c r="I25" s="585" t="s">
        <v>7</v>
      </c>
      <c r="J25" s="585" t="s">
        <v>7</v>
      </c>
      <c r="K25" s="585" t="s">
        <v>7</v>
      </c>
      <c r="L25" s="585" t="s">
        <v>7</v>
      </c>
    </row>
    <row r="26" spans="1:12" s="364" customFormat="1" ht="13">
      <c r="A26" s="349" t="s">
        <v>316</v>
      </c>
      <c r="B26" s="350" t="s">
        <v>915</v>
      </c>
      <c r="C26" s="585" t="s">
        <v>7</v>
      </c>
      <c r="D26" s="585" t="s">
        <v>7</v>
      </c>
      <c r="E26" s="585" t="s">
        <v>7</v>
      </c>
      <c r="F26" s="585" t="s">
        <v>7</v>
      </c>
      <c r="G26" s="585" t="s">
        <v>7</v>
      </c>
      <c r="H26" s="585" t="s">
        <v>7</v>
      </c>
      <c r="I26" s="585" t="s">
        <v>7</v>
      </c>
      <c r="J26" s="585" t="s">
        <v>7</v>
      </c>
      <c r="K26" s="585" t="s">
        <v>7</v>
      </c>
      <c r="L26" s="585" t="s">
        <v>7</v>
      </c>
    </row>
    <row r="27" spans="1:12" s="364" customFormat="1" ht="13">
      <c r="A27" s="349" t="s">
        <v>916</v>
      </c>
      <c r="B27" s="350" t="s">
        <v>917</v>
      </c>
      <c r="C27" s="585" t="s">
        <v>7</v>
      </c>
      <c r="D27" s="585" t="s">
        <v>7</v>
      </c>
      <c r="E27" s="585" t="s">
        <v>7</v>
      </c>
      <c r="F27" s="585" t="s">
        <v>7</v>
      </c>
      <c r="G27" s="585" t="s">
        <v>7</v>
      </c>
      <c r="H27" s="585" t="s">
        <v>7</v>
      </c>
      <c r="I27" s="585" t="s">
        <v>7</v>
      </c>
      <c r="J27" s="585" t="s">
        <v>7</v>
      </c>
      <c r="K27" s="585" t="s">
        <v>7</v>
      </c>
      <c r="L27" s="585" t="s">
        <v>7</v>
      </c>
    </row>
    <row r="28" spans="1:12" s="364" customFormat="1" ht="13">
      <c r="A28" s="349" t="s">
        <v>918</v>
      </c>
      <c r="B28" s="350" t="s">
        <v>919</v>
      </c>
      <c r="C28" s="585" t="s">
        <v>7</v>
      </c>
      <c r="D28" s="585" t="s">
        <v>7</v>
      </c>
      <c r="E28" s="585" t="s">
        <v>7</v>
      </c>
      <c r="F28" s="585" t="s">
        <v>7</v>
      </c>
      <c r="G28" s="585" t="s">
        <v>7</v>
      </c>
      <c r="H28" s="585" t="s">
        <v>7</v>
      </c>
      <c r="I28" s="585" t="s">
        <v>7</v>
      </c>
      <c r="J28" s="585" t="s">
        <v>7</v>
      </c>
      <c r="K28" s="585" t="s">
        <v>7</v>
      </c>
      <c r="L28" s="585" t="s">
        <v>7</v>
      </c>
    </row>
    <row r="29" spans="1:12" s="364" customFormat="1" ht="13">
      <c r="A29" s="349" t="s">
        <v>920</v>
      </c>
      <c r="B29" s="350" t="s">
        <v>921</v>
      </c>
      <c r="C29" s="585" t="s">
        <v>7</v>
      </c>
      <c r="D29" s="585" t="s">
        <v>7</v>
      </c>
      <c r="E29" s="585" t="s">
        <v>7</v>
      </c>
      <c r="F29" s="585" t="s">
        <v>7</v>
      </c>
      <c r="G29" s="585" t="s">
        <v>7</v>
      </c>
      <c r="H29" s="585" t="s">
        <v>7</v>
      </c>
      <c r="I29" s="585" t="s">
        <v>7</v>
      </c>
      <c r="J29" s="585" t="s">
        <v>7</v>
      </c>
      <c r="K29" s="585" t="s">
        <v>7</v>
      </c>
      <c r="L29" s="585" t="s">
        <v>7</v>
      </c>
    </row>
    <row r="30" spans="1:12" s="364" customFormat="1" ht="13">
      <c r="A30" s="349" t="s">
        <v>922</v>
      </c>
      <c r="B30" s="350" t="s">
        <v>923</v>
      </c>
      <c r="C30" s="585" t="s">
        <v>7</v>
      </c>
      <c r="D30" s="585" t="s">
        <v>7</v>
      </c>
      <c r="E30" s="585" t="s">
        <v>7</v>
      </c>
      <c r="F30" s="585" t="s">
        <v>7</v>
      </c>
      <c r="G30" s="585" t="s">
        <v>7</v>
      </c>
      <c r="H30" s="585" t="s">
        <v>7</v>
      </c>
      <c r="I30" s="585" t="s">
        <v>7</v>
      </c>
      <c r="J30" s="585" t="s">
        <v>7</v>
      </c>
      <c r="K30" s="585" t="s">
        <v>7</v>
      </c>
      <c r="L30" s="585" t="s">
        <v>7</v>
      </c>
    </row>
    <row r="31" spans="1:12" s="364" customFormat="1" ht="13">
      <c r="A31" s="349" t="s">
        <v>924</v>
      </c>
      <c r="B31" s="350" t="s">
        <v>925</v>
      </c>
      <c r="C31" s="585" t="s">
        <v>7</v>
      </c>
      <c r="D31" s="585" t="s">
        <v>7</v>
      </c>
      <c r="E31" s="585" t="s">
        <v>7</v>
      </c>
      <c r="F31" s="585" t="s">
        <v>7</v>
      </c>
      <c r="G31" s="585" t="s">
        <v>7</v>
      </c>
      <c r="H31" s="585" t="s">
        <v>7</v>
      </c>
      <c r="I31" s="585" t="s">
        <v>7</v>
      </c>
      <c r="J31" s="585" t="s">
        <v>7</v>
      </c>
      <c r="K31" s="585" t="s">
        <v>7</v>
      </c>
      <c r="L31" s="585" t="s">
        <v>7</v>
      </c>
    </row>
    <row r="32" spans="1:12" s="364" customFormat="1" ht="13">
      <c r="A32" s="349" t="s">
        <v>926</v>
      </c>
      <c r="B32" s="350" t="s">
        <v>927</v>
      </c>
      <c r="C32" s="585" t="s">
        <v>7</v>
      </c>
      <c r="D32" s="585" t="s">
        <v>7</v>
      </c>
      <c r="E32" s="585" t="s">
        <v>7</v>
      </c>
      <c r="F32" s="585" t="s">
        <v>7</v>
      </c>
      <c r="G32" s="585" t="s">
        <v>7</v>
      </c>
      <c r="H32" s="585" t="s">
        <v>7</v>
      </c>
      <c r="I32" s="585" t="s">
        <v>7</v>
      </c>
      <c r="J32" s="585" t="s">
        <v>7</v>
      </c>
      <c r="K32" s="585" t="s">
        <v>7</v>
      </c>
      <c r="L32" s="585" t="s">
        <v>7</v>
      </c>
    </row>
    <row r="33" spans="1:12" s="364" customFormat="1" ht="13">
      <c r="A33" s="349" t="s">
        <v>928</v>
      </c>
      <c r="B33" s="350" t="s">
        <v>929</v>
      </c>
      <c r="C33" s="585" t="s">
        <v>7</v>
      </c>
      <c r="D33" s="585" t="s">
        <v>7</v>
      </c>
      <c r="E33" s="585" t="s">
        <v>7</v>
      </c>
      <c r="F33" s="585" t="s">
        <v>7</v>
      </c>
      <c r="G33" s="585" t="s">
        <v>7</v>
      </c>
      <c r="H33" s="585" t="s">
        <v>7</v>
      </c>
      <c r="I33" s="585" t="s">
        <v>7</v>
      </c>
      <c r="J33" s="585" t="s">
        <v>7</v>
      </c>
      <c r="K33" s="585" t="s">
        <v>7</v>
      </c>
      <c r="L33" s="585" t="s">
        <v>7</v>
      </c>
    </row>
    <row r="34" spans="1:12" s="364" customFormat="1" ht="13">
      <c r="A34" s="349" t="s">
        <v>930</v>
      </c>
      <c r="B34" s="350" t="s">
        <v>931</v>
      </c>
      <c r="C34" s="585" t="s">
        <v>7</v>
      </c>
      <c r="D34" s="585" t="s">
        <v>7</v>
      </c>
      <c r="E34" s="585" t="s">
        <v>7</v>
      </c>
      <c r="F34" s="585" t="s">
        <v>7</v>
      </c>
      <c r="G34" s="585" t="s">
        <v>7</v>
      </c>
      <c r="H34" s="585" t="s">
        <v>7</v>
      </c>
      <c r="I34" s="585" t="s">
        <v>7</v>
      </c>
      <c r="J34" s="585" t="s">
        <v>7</v>
      </c>
      <c r="K34" s="585" t="s">
        <v>7</v>
      </c>
      <c r="L34" s="585" t="s">
        <v>7</v>
      </c>
    </row>
    <row r="35" spans="1:12" s="364" customFormat="1" ht="13">
      <c r="A35" s="349" t="s">
        <v>932</v>
      </c>
      <c r="B35" s="350" t="s">
        <v>933</v>
      </c>
      <c r="C35" s="585" t="s">
        <v>7</v>
      </c>
      <c r="D35" s="585" t="s">
        <v>7</v>
      </c>
      <c r="E35" s="585" t="s">
        <v>7</v>
      </c>
      <c r="F35" s="585" t="s">
        <v>7</v>
      </c>
      <c r="G35" s="585" t="s">
        <v>7</v>
      </c>
      <c r="H35" s="585" t="s">
        <v>7</v>
      </c>
      <c r="I35" s="585" t="s">
        <v>7</v>
      </c>
      <c r="J35" s="585" t="s">
        <v>7</v>
      </c>
      <c r="K35" s="585" t="s">
        <v>7</v>
      </c>
      <c r="L35" s="585" t="s">
        <v>7</v>
      </c>
    </row>
    <row r="36" spans="1:12" s="364" customFormat="1" ht="13">
      <c r="A36" s="349" t="s">
        <v>934</v>
      </c>
      <c r="B36" s="350" t="s">
        <v>935</v>
      </c>
      <c r="C36" s="585" t="s">
        <v>7</v>
      </c>
      <c r="D36" s="585" t="s">
        <v>7</v>
      </c>
      <c r="E36" s="585" t="s">
        <v>7</v>
      </c>
      <c r="F36" s="585" t="s">
        <v>7</v>
      </c>
      <c r="G36" s="585" t="s">
        <v>7</v>
      </c>
      <c r="H36" s="585" t="s">
        <v>7</v>
      </c>
      <c r="I36" s="585" t="s">
        <v>7</v>
      </c>
      <c r="J36" s="585" t="s">
        <v>7</v>
      </c>
      <c r="K36" s="585" t="s">
        <v>7</v>
      </c>
      <c r="L36" s="585" t="s">
        <v>7</v>
      </c>
    </row>
    <row r="37" spans="1:12" s="364" customFormat="1" ht="13">
      <c r="A37" s="349" t="s">
        <v>936</v>
      </c>
      <c r="B37" s="350" t="s">
        <v>937</v>
      </c>
      <c r="C37" s="585" t="s">
        <v>7</v>
      </c>
      <c r="D37" s="585" t="s">
        <v>7</v>
      </c>
      <c r="E37" s="585" t="s">
        <v>7</v>
      </c>
      <c r="F37" s="585" t="s">
        <v>7</v>
      </c>
      <c r="G37" s="585" t="s">
        <v>7</v>
      </c>
      <c r="H37" s="585" t="s">
        <v>7</v>
      </c>
      <c r="I37" s="585" t="s">
        <v>7</v>
      </c>
      <c r="J37" s="585" t="s">
        <v>7</v>
      </c>
      <c r="K37" s="585" t="s">
        <v>7</v>
      </c>
      <c r="L37" s="585" t="s">
        <v>7</v>
      </c>
    </row>
    <row r="38" spans="1:12" s="364" customFormat="1" ht="13">
      <c r="A38" s="349" t="s">
        <v>938</v>
      </c>
      <c r="B38" s="350" t="s">
        <v>939</v>
      </c>
      <c r="C38" s="585" t="s">
        <v>7</v>
      </c>
      <c r="D38" s="585" t="s">
        <v>7</v>
      </c>
      <c r="E38" s="585" t="s">
        <v>7</v>
      </c>
      <c r="F38" s="585" t="s">
        <v>7</v>
      </c>
      <c r="G38" s="585" t="s">
        <v>7</v>
      </c>
      <c r="H38" s="585" t="s">
        <v>7</v>
      </c>
      <c r="I38" s="585" t="s">
        <v>7</v>
      </c>
      <c r="J38" s="585" t="s">
        <v>7</v>
      </c>
      <c r="K38" s="585" t="s">
        <v>7</v>
      </c>
      <c r="L38" s="585" t="s">
        <v>7</v>
      </c>
    </row>
    <row r="39" spans="1:12" s="364" customFormat="1" ht="13">
      <c r="A39" s="349" t="s">
        <v>940</v>
      </c>
      <c r="B39" s="356" t="s">
        <v>941</v>
      </c>
      <c r="C39" s="585" t="s">
        <v>7</v>
      </c>
      <c r="D39" s="585" t="s">
        <v>7</v>
      </c>
      <c r="E39" s="585" t="s">
        <v>7</v>
      </c>
      <c r="F39" s="585" t="s">
        <v>7</v>
      </c>
      <c r="G39" s="585" t="s">
        <v>7</v>
      </c>
      <c r="H39" s="585" t="s">
        <v>7</v>
      </c>
      <c r="I39" s="585" t="s">
        <v>7</v>
      </c>
      <c r="J39" s="585" t="s">
        <v>7</v>
      </c>
      <c r="K39" s="585" t="s">
        <v>7</v>
      </c>
      <c r="L39" s="585" t="s">
        <v>7</v>
      </c>
    </row>
    <row r="40" spans="1:12" s="364" customFormat="1" ht="13">
      <c r="A40" s="349" t="s">
        <v>942</v>
      </c>
      <c r="B40" s="356" t="s">
        <v>943</v>
      </c>
      <c r="C40" s="585" t="s">
        <v>7</v>
      </c>
      <c r="D40" s="585" t="s">
        <v>7</v>
      </c>
      <c r="E40" s="585" t="s">
        <v>7</v>
      </c>
      <c r="F40" s="585" t="s">
        <v>7</v>
      </c>
      <c r="G40" s="585" t="s">
        <v>7</v>
      </c>
      <c r="H40" s="585" t="s">
        <v>7</v>
      </c>
      <c r="I40" s="585" t="s">
        <v>7</v>
      </c>
      <c r="J40" s="585" t="s">
        <v>7</v>
      </c>
      <c r="K40" s="585" t="s">
        <v>7</v>
      </c>
      <c r="L40" s="585" t="s">
        <v>7</v>
      </c>
    </row>
    <row r="41" spans="1:12" s="364" customFormat="1" ht="13">
      <c r="A41" s="349" t="s">
        <v>944</v>
      </c>
      <c r="B41" s="356" t="s">
        <v>945</v>
      </c>
      <c r="C41" s="585" t="s">
        <v>7</v>
      </c>
      <c r="D41" s="585" t="s">
        <v>7</v>
      </c>
      <c r="E41" s="585" t="s">
        <v>7</v>
      </c>
      <c r="F41" s="585" t="s">
        <v>7</v>
      </c>
      <c r="G41" s="585" t="s">
        <v>7</v>
      </c>
      <c r="H41" s="585" t="s">
        <v>7</v>
      </c>
      <c r="I41" s="585" t="s">
        <v>7</v>
      </c>
      <c r="J41" s="585" t="s">
        <v>7</v>
      </c>
      <c r="K41" s="585" t="s">
        <v>7</v>
      </c>
      <c r="L41" s="585" t="s">
        <v>7</v>
      </c>
    </row>
    <row r="42" spans="1:12" s="364" customFormat="1" ht="13">
      <c r="A42" s="349" t="s">
        <v>946</v>
      </c>
      <c r="B42" s="356" t="s">
        <v>947</v>
      </c>
      <c r="C42" s="585" t="s">
        <v>7</v>
      </c>
      <c r="D42" s="585" t="s">
        <v>7</v>
      </c>
      <c r="E42" s="585" t="s">
        <v>7</v>
      </c>
      <c r="F42" s="585" t="s">
        <v>7</v>
      </c>
      <c r="G42" s="585" t="s">
        <v>7</v>
      </c>
      <c r="H42" s="585" t="s">
        <v>7</v>
      </c>
      <c r="I42" s="585" t="s">
        <v>7</v>
      </c>
      <c r="J42" s="585" t="s">
        <v>7</v>
      </c>
      <c r="K42" s="585" t="s">
        <v>7</v>
      </c>
      <c r="L42" s="585" t="s">
        <v>7</v>
      </c>
    </row>
    <row r="43" spans="1:12" s="364" customFormat="1" ht="25">
      <c r="A43" s="349" t="s">
        <v>948</v>
      </c>
      <c r="B43" s="356" t="s">
        <v>949</v>
      </c>
      <c r="C43" s="585" t="s">
        <v>7</v>
      </c>
      <c r="D43" s="585" t="s">
        <v>7</v>
      </c>
      <c r="E43" s="585" t="s">
        <v>7</v>
      </c>
      <c r="F43" s="585" t="s">
        <v>7</v>
      </c>
      <c r="G43" s="585" t="s">
        <v>7</v>
      </c>
      <c r="H43" s="585" t="s">
        <v>7</v>
      </c>
      <c r="I43" s="585" t="s">
        <v>7</v>
      </c>
      <c r="J43" s="585" t="s">
        <v>7</v>
      </c>
      <c r="K43" s="585" t="s">
        <v>7</v>
      </c>
      <c r="L43" s="585" t="s">
        <v>7</v>
      </c>
    </row>
    <row r="44" spans="1:12" s="364" customFormat="1" ht="13">
      <c r="A44" s="349" t="s">
        <v>950</v>
      </c>
      <c r="B44" s="356" t="s">
        <v>951</v>
      </c>
      <c r="C44" s="585" t="s">
        <v>7</v>
      </c>
      <c r="D44" s="585" t="s">
        <v>7</v>
      </c>
      <c r="E44" s="585" t="s">
        <v>7</v>
      </c>
      <c r="F44" s="585" t="s">
        <v>7</v>
      </c>
      <c r="G44" s="585" t="s">
        <v>7</v>
      </c>
      <c r="H44" s="585" t="s">
        <v>7</v>
      </c>
      <c r="I44" s="585" t="s">
        <v>7</v>
      </c>
      <c r="J44" s="585" t="s">
        <v>7</v>
      </c>
      <c r="K44" s="585" t="s">
        <v>7</v>
      </c>
      <c r="L44" s="585" t="s">
        <v>7</v>
      </c>
    </row>
    <row r="45" spans="1:12" ht="13">
      <c r="A45" s="85" t="s">
        <v>18</v>
      </c>
      <c r="B45" s="296"/>
      <c r="C45" s="585" t="s">
        <v>7</v>
      </c>
      <c r="D45" s="585" t="s">
        <v>7</v>
      </c>
      <c r="E45" s="585" t="s">
        <v>7</v>
      </c>
      <c r="F45" s="585" t="s">
        <v>7</v>
      </c>
      <c r="G45" s="585" t="s">
        <v>7</v>
      </c>
      <c r="H45" s="585" t="s">
        <v>7</v>
      </c>
      <c r="I45" s="585" t="s">
        <v>7</v>
      </c>
      <c r="J45" s="585" t="s">
        <v>7</v>
      </c>
      <c r="K45" s="585" t="s">
        <v>7</v>
      </c>
      <c r="L45" s="585" t="s">
        <v>7</v>
      </c>
    </row>
    <row r="46" spans="1:12" ht="13">
      <c r="A46" s="91"/>
      <c r="B46" s="112"/>
      <c r="C46" s="112"/>
      <c r="D46" s="294"/>
      <c r="E46" s="294"/>
      <c r="F46" s="294"/>
      <c r="G46" s="294"/>
      <c r="H46" s="294"/>
      <c r="I46" s="294"/>
      <c r="J46" s="294"/>
    </row>
    <row r="47" spans="1:12" ht="13">
      <c r="A47" s="91"/>
      <c r="B47" s="112"/>
      <c r="C47" s="112"/>
      <c r="D47" s="294"/>
      <c r="E47" s="294"/>
      <c r="F47" s="294"/>
      <c r="G47" s="294"/>
      <c r="H47" s="294"/>
      <c r="I47" s="294"/>
      <c r="J47" s="294"/>
    </row>
    <row r="48" spans="1:12" ht="13">
      <c r="A48" s="91"/>
      <c r="B48" s="112"/>
      <c r="C48" s="112"/>
      <c r="D48" s="294"/>
      <c r="E48" s="294"/>
      <c r="F48" s="294"/>
      <c r="G48" s="294"/>
      <c r="H48" s="294"/>
      <c r="I48" s="294"/>
      <c r="J48" s="294"/>
    </row>
    <row r="49" spans="1:12" s="407" customFormat="1" ht="15.75" customHeight="1">
      <c r="A49" s="91"/>
      <c r="B49" s="112"/>
      <c r="C49" s="112"/>
      <c r="D49" s="294"/>
      <c r="E49" s="294"/>
      <c r="F49" s="294"/>
      <c r="G49" s="294"/>
      <c r="H49" s="294"/>
      <c r="I49" s="294"/>
      <c r="J49" s="294"/>
    </row>
    <row r="50" spans="1:12" s="407" customFormat="1" ht="12.75" customHeight="1">
      <c r="A50" s="93" t="s">
        <v>12</v>
      </c>
      <c r="B50" s="93"/>
      <c r="C50" s="93"/>
      <c r="D50" s="428"/>
      <c r="E50" s="948" t="s">
        <v>13</v>
      </c>
      <c r="F50" s="948"/>
      <c r="G50" s="353"/>
      <c r="I50" s="1238" t="s">
        <v>13</v>
      </c>
      <c r="J50" s="1238"/>
    </row>
    <row r="51" spans="1:12" s="407" customFormat="1" ht="12.75" customHeight="1">
      <c r="B51" s="510"/>
      <c r="C51" s="510"/>
      <c r="D51" s="943" t="s">
        <v>898</v>
      </c>
      <c r="E51" s="943"/>
      <c r="F51" s="943"/>
      <c r="G51" s="943"/>
      <c r="H51" s="1233" t="s">
        <v>14</v>
      </c>
      <c r="I51" s="1233"/>
      <c r="J51" s="1233"/>
      <c r="K51" s="1233"/>
      <c r="L51" s="1233"/>
    </row>
    <row r="52" spans="1:12" s="407" customFormat="1" ht="13">
      <c r="A52" s="408"/>
      <c r="B52" s="408"/>
      <c r="C52" s="408"/>
      <c r="D52" s="408"/>
      <c r="E52" s="408"/>
      <c r="F52" s="408"/>
      <c r="G52" s="408"/>
      <c r="H52" s="1234" t="s">
        <v>957</v>
      </c>
      <c r="I52" s="1234"/>
      <c r="J52" s="1234"/>
      <c r="K52" s="1234"/>
    </row>
    <row r="53" spans="1:12" s="407" customFormat="1" ht="13">
      <c r="A53" s="93"/>
      <c r="B53" s="93"/>
      <c r="C53" s="93"/>
      <c r="E53" s="93"/>
      <c r="H53" s="1235" t="s">
        <v>84</v>
      </c>
      <c r="I53" s="1235"/>
      <c r="J53" s="1235"/>
    </row>
    <row r="56" spans="1:12">
      <c r="A56" s="1236"/>
      <c r="B56" s="1236"/>
      <c r="C56" s="1236"/>
      <c r="D56" s="1236"/>
      <c r="E56" s="1236"/>
      <c r="F56" s="1236"/>
      <c r="G56" s="1236"/>
      <c r="H56" s="1236"/>
      <c r="I56" s="1236"/>
      <c r="J56" s="1236"/>
    </row>
    <row r="58" spans="1:12">
      <c r="A58" s="1236"/>
      <c r="B58" s="1236"/>
      <c r="C58" s="1236"/>
      <c r="D58" s="1236"/>
      <c r="E58" s="1236"/>
      <c r="F58" s="1236"/>
      <c r="G58" s="1236"/>
      <c r="H58" s="1236"/>
      <c r="I58" s="1236"/>
      <c r="J58" s="1236"/>
    </row>
  </sheetData>
  <mergeCells count="21">
    <mergeCell ref="E1:I1"/>
    <mergeCell ref="A2:J2"/>
    <mergeCell ref="A3:J3"/>
    <mergeCell ref="A8:B8"/>
    <mergeCell ref="A5:L5"/>
    <mergeCell ref="H8:L8"/>
    <mergeCell ref="H51:L51"/>
    <mergeCell ref="H52:K52"/>
    <mergeCell ref="H53:J53"/>
    <mergeCell ref="A58:J58"/>
    <mergeCell ref="A9:A10"/>
    <mergeCell ref="B9:B10"/>
    <mergeCell ref="C9:D9"/>
    <mergeCell ref="E9:F9"/>
    <mergeCell ref="G9:H9"/>
    <mergeCell ref="I9:J9"/>
    <mergeCell ref="K9:L9"/>
    <mergeCell ref="A56:J56"/>
    <mergeCell ref="E50:F50"/>
    <mergeCell ref="I50:J50"/>
    <mergeCell ref="D51:G51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P56"/>
  <sheetViews>
    <sheetView topLeftCell="A2" zoomScaleSheetLayoutView="100" workbookViewId="0">
      <selection activeCell="K20" sqref="K20"/>
    </sheetView>
  </sheetViews>
  <sheetFormatPr defaultColWidth="9.1796875" defaultRowHeight="12.5"/>
  <cols>
    <col min="1" max="1" width="7.453125" style="151" customWidth="1"/>
    <col min="2" max="2" width="17.1796875" style="151" customWidth="1"/>
    <col min="3" max="3" width="11" style="151" customWidth="1"/>
    <col min="4" max="4" width="10" style="151" customWidth="1"/>
    <col min="5" max="5" width="11.81640625" style="151" customWidth="1"/>
    <col min="6" max="6" width="12.1796875" style="151" customWidth="1"/>
    <col min="7" max="7" width="13.453125" style="151" customWidth="1"/>
    <col min="8" max="8" width="14.54296875" style="151" customWidth="1"/>
    <col min="9" max="9" width="12" style="151" customWidth="1"/>
    <col min="10" max="10" width="13.1796875" style="151" customWidth="1"/>
    <col min="11" max="11" width="12.1796875" style="151" customWidth="1"/>
    <col min="12" max="12" width="12" style="151" customWidth="1"/>
    <col min="13" max="16384" width="9.1796875" style="151"/>
  </cols>
  <sheetData>
    <row r="1" spans="1:16" s="81" customFormat="1" ht="13">
      <c r="E1" s="1239"/>
      <c r="F1" s="1239"/>
      <c r="G1" s="1239"/>
      <c r="H1" s="1239"/>
      <c r="I1" s="1239"/>
      <c r="J1" s="290" t="s">
        <v>677</v>
      </c>
    </row>
    <row r="2" spans="1:16" s="81" customFormat="1" ht="15.5">
      <c r="A2" s="1240" t="s">
        <v>0</v>
      </c>
      <c r="B2" s="1240"/>
      <c r="C2" s="1240"/>
      <c r="D2" s="1240"/>
      <c r="E2" s="1240"/>
      <c r="F2" s="1240"/>
      <c r="G2" s="1240"/>
      <c r="H2" s="1240"/>
      <c r="I2" s="1240"/>
      <c r="J2" s="1240"/>
    </row>
    <row r="3" spans="1:16" s="81" customFormat="1" ht="20">
      <c r="A3" s="923" t="s">
        <v>743</v>
      </c>
      <c r="B3" s="923"/>
      <c r="C3" s="923"/>
      <c r="D3" s="923"/>
      <c r="E3" s="923"/>
      <c r="F3" s="923"/>
      <c r="G3" s="923"/>
      <c r="H3" s="923"/>
      <c r="I3" s="923"/>
      <c r="J3" s="923"/>
    </row>
    <row r="4" spans="1:16" s="81" customFormat="1" ht="14.25" customHeight="1"/>
    <row r="5" spans="1:16" ht="16.5" customHeight="1">
      <c r="A5" s="1241" t="s">
        <v>822</v>
      </c>
      <c r="B5" s="1241"/>
      <c r="C5" s="1241"/>
      <c r="D5" s="1241"/>
      <c r="E5" s="1241"/>
      <c r="F5" s="1241"/>
      <c r="G5" s="1241"/>
      <c r="H5" s="1241"/>
      <c r="I5" s="1241"/>
      <c r="J5" s="1241"/>
      <c r="K5" s="1241"/>
      <c r="L5" s="1241"/>
    </row>
    <row r="6" spans="1:16" ht="13.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6" ht="0.75" customHeight="1"/>
    <row r="8" spans="1:16" ht="13">
      <c r="A8" s="1235" t="s">
        <v>670</v>
      </c>
      <c r="B8" s="1235"/>
      <c r="C8" s="292"/>
      <c r="H8" s="935"/>
      <c r="I8" s="935"/>
      <c r="J8" s="935"/>
      <c r="K8" s="935"/>
      <c r="L8" s="935"/>
    </row>
    <row r="9" spans="1:16" ht="21" customHeight="1">
      <c r="A9" s="1087" t="s">
        <v>2</v>
      </c>
      <c r="B9" s="1087" t="s">
        <v>37</v>
      </c>
      <c r="C9" s="1237" t="s">
        <v>671</v>
      </c>
      <c r="D9" s="1237"/>
      <c r="E9" s="1237" t="s">
        <v>125</v>
      </c>
      <c r="F9" s="1237"/>
      <c r="G9" s="1237" t="s">
        <v>672</v>
      </c>
      <c r="H9" s="1237"/>
      <c r="I9" s="1237" t="s">
        <v>126</v>
      </c>
      <c r="J9" s="1237"/>
      <c r="K9" s="1237" t="s">
        <v>127</v>
      </c>
      <c r="L9" s="1237"/>
      <c r="O9" s="293"/>
      <c r="P9" s="294"/>
    </row>
    <row r="10" spans="1:16" ht="45" customHeight="1">
      <c r="A10" s="1087"/>
      <c r="B10" s="1087"/>
      <c r="C10" s="86" t="s">
        <v>673</v>
      </c>
      <c r="D10" s="86" t="s">
        <v>674</v>
      </c>
      <c r="E10" s="86" t="s">
        <v>675</v>
      </c>
      <c r="F10" s="86" t="s">
        <v>676</v>
      </c>
      <c r="G10" s="86" t="s">
        <v>675</v>
      </c>
      <c r="H10" s="86" t="s">
        <v>676</v>
      </c>
      <c r="I10" s="86" t="s">
        <v>673</v>
      </c>
      <c r="J10" s="86" t="s">
        <v>674</v>
      </c>
      <c r="K10" s="86" t="s">
        <v>673</v>
      </c>
      <c r="L10" s="86" t="s">
        <v>674</v>
      </c>
    </row>
    <row r="11" spans="1:16" ht="13">
      <c r="A11" s="86">
        <v>1</v>
      </c>
      <c r="B11" s="86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10</v>
      </c>
      <c r="K11" s="86">
        <v>11</v>
      </c>
      <c r="L11" s="86">
        <v>12</v>
      </c>
    </row>
    <row r="12" spans="1:16" s="364" customFormat="1" ht="13">
      <c r="A12" s="349" t="s">
        <v>257</v>
      </c>
      <c r="B12" s="350" t="s">
        <v>901</v>
      </c>
      <c r="C12" s="585" t="s">
        <v>7</v>
      </c>
      <c r="D12" s="585" t="s">
        <v>7</v>
      </c>
      <c r="E12" s="585" t="s">
        <v>7</v>
      </c>
      <c r="F12" s="585" t="s">
        <v>7</v>
      </c>
      <c r="G12" s="585" t="s">
        <v>7</v>
      </c>
      <c r="H12" s="585" t="s">
        <v>7</v>
      </c>
      <c r="I12" s="585" t="s">
        <v>7</v>
      </c>
      <c r="J12" s="585" t="s">
        <v>7</v>
      </c>
      <c r="K12" s="585" t="s">
        <v>7</v>
      </c>
      <c r="L12" s="585" t="s">
        <v>7</v>
      </c>
    </row>
    <row r="13" spans="1:16" s="364" customFormat="1" ht="13">
      <c r="A13" s="349" t="s">
        <v>258</v>
      </c>
      <c r="B13" s="350" t="s">
        <v>902</v>
      </c>
      <c r="C13" s="585" t="s">
        <v>7</v>
      </c>
      <c r="D13" s="585" t="s">
        <v>7</v>
      </c>
      <c r="E13" s="585" t="s">
        <v>7</v>
      </c>
      <c r="F13" s="585" t="s">
        <v>7</v>
      </c>
      <c r="G13" s="585" t="s">
        <v>7</v>
      </c>
      <c r="H13" s="585" t="s">
        <v>7</v>
      </c>
      <c r="I13" s="585" t="s">
        <v>7</v>
      </c>
      <c r="J13" s="585" t="s">
        <v>7</v>
      </c>
      <c r="K13" s="585" t="s">
        <v>7</v>
      </c>
      <c r="L13" s="585" t="s">
        <v>7</v>
      </c>
    </row>
    <row r="14" spans="1:16" s="364" customFormat="1" ht="13">
      <c r="A14" s="349" t="s">
        <v>259</v>
      </c>
      <c r="B14" s="350" t="s">
        <v>903</v>
      </c>
      <c r="C14" s="585" t="s">
        <v>7</v>
      </c>
      <c r="D14" s="585" t="s">
        <v>7</v>
      </c>
      <c r="E14" s="585" t="s">
        <v>7</v>
      </c>
      <c r="F14" s="585" t="s">
        <v>7</v>
      </c>
      <c r="G14" s="585" t="s">
        <v>7</v>
      </c>
      <c r="H14" s="585" t="s">
        <v>7</v>
      </c>
      <c r="I14" s="585" t="s">
        <v>7</v>
      </c>
      <c r="J14" s="585" t="s">
        <v>7</v>
      </c>
      <c r="K14" s="585" t="s">
        <v>7</v>
      </c>
      <c r="L14" s="585" t="s">
        <v>7</v>
      </c>
    </row>
    <row r="15" spans="1:16" s="364" customFormat="1" ht="13">
      <c r="A15" s="349" t="s">
        <v>260</v>
      </c>
      <c r="B15" s="350" t="s">
        <v>904</v>
      </c>
      <c r="C15" s="585" t="s">
        <v>7</v>
      </c>
      <c r="D15" s="585" t="s">
        <v>7</v>
      </c>
      <c r="E15" s="585" t="s">
        <v>7</v>
      </c>
      <c r="F15" s="585" t="s">
        <v>7</v>
      </c>
      <c r="G15" s="585" t="s">
        <v>7</v>
      </c>
      <c r="H15" s="585" t="s">
        <v>7</v>
      </c>
      <c r="I15" s="585" t="s">
        <v>7</v>
      </c>
      <c r="J15" s="585" t="s">
        <v>7</v>
      </c>
      <c r="K15" s="585" t="s">
        <v>7</v>
      </c>
      <c r="L15" s="585" t="s">
        <v>7</v>
      </c>
    </row>
    <row r="16" spans="1:16" s="364" customFormat="1" ht="13">
      <c r="A16" s="349" t="s">
        <v>261</v>
      </c>
      <c r="B16" s="350" t="s">
        <v>905</v>
      </c>
      <c r="C16" s="585" t="s">
        <v>7</v>
      </c>
      <c r="D16" s="585" t="s">
        <v>7</v>
      </c>
      <c r="E16" s="585" t="s">
        <v>7</v>
      </c>
      <c r="F16" s="585" t="s">
        <v>7</v>
      </c>
      <c r="G16" s="585" t="s">
        <v>7</v>
      </c>
      <c r="H16" s="585" t="s">
        <v>7</v>
      </c>
      <c r="I16" s="585" t="s">
        <v>7</v>
      </c>
      <c r="J16" s="585" t="s">
        <v>7</v>
      </c>
      <c r="K16" s="585" t="s">
        <v>7</v>
      </c>
      <c r="L16" s="585" t="s">
        <v>7</v>
      </c>
    </row>
    <row r="17" spans="1:12" s="364" customFormat="1" ht="13">
      <c r="A17" s="349" t="s">
        <v>262</v>
      </c>
      <c r="B17" s="350" t="s">
        <v>906</v>
      </c>
      <c r="C17" s="585" t="s">
        <v>7</v>
      </c>
      <c r="D17" s="585" t="s">
        <v>7</v>
      </c>
      <c r="E17" s="585" t="s">
        <v>7</v>
      </c>
      <c r="F17" s="585" t="s">
        <v>7</v>
      </c>
      <c r="G17" s="585" t="s">
        <v>7</v>
      </c>
      <c r="H17" s="585" t="s">
        <v>7</v>
      </c>
      <c r="I17" s="585" t="s">
        <v>7</v>
      </c>
      <c r="J17" s="585" t="s">
        <v>7</v>
      </c>
      <c r="K17" s="585" t="s">
        <v>7</v>
      </c>
      <c r="L17" s="585" t="s">
        <v>7</v>
      </c>
    </row>
    <row r="18" spans="1:12" s="364" customFormat="1" ht="13">
      <c r="A18" s="349" t="s">
        <v>263</v>
      </c>
      <c r="B18" s="350" t="s">
        <v>907</v>
      </c>
      <c r="C18" s="585" t="s">
        <v>7</v>
      </c>
      <c r="D18" s="585" t="s">
        <v>7</v>
      </c>
      <c r="E18" s="585" t="s">
        <v>7</v>
      </c>
      <c r="F18" s="585" t="s">
        <v>7</v>
      </c>
      <c r="G18" s="585" t="s">
        <v>7</v>
      </c>
      <c r="H18" s="585" t="s">
        <v>7</v>
      </c>
      <c r="I18" s="585" t="s">
        <v>7</v>
      </c>
      <c r="J18" s="585" t="s">
        <v>7</v>
      </c>
      <c r="K18" s="585" t="s">
        <v>7</v>
      </c>
      <c r="L18" s="585" t="s">
        <v>7</v>
      </c>
    </row>
    <row r="19" spans="1:12" s="364" customFormat="1" ht="13">
      <c r="A19" s="349" t="s">
        <v>264</v>
      </c>
      <c r="B19" s="350" t="s">
        <v>908</v>
      </c>
      <c r="C19" s="585" t="s">
        <v>7</v>
      </c>
      <c r="D19" s="585" t="s">
        <v>7</v>
      </c>
      <c r="E19" s="585" t="s">
        <v>7</v>
      </c>
      <c r="F19" s="585" t="s">
        <v>7</v>
      </c>
      <c r="G19" s="585" t="s">
        <v>7</v>
      </c>
      <c r="H19" s="585" t="s">
        <v>7</v>
      </c>
      <c r="I19" s="585" t="s">
        <v>7</v>
      </c>
      <c r="J19" s="585" t="s">
        <v>7</v>
      </c>
      <c r="K19" s="585" t="s">
        <v>7</v>
      </c>
      <c r="L19" s="585" t="s">
        <v>7</v>
      </c>
    </row>
    <row r="20" spans="1:12" s="364" customFormat="1" ht="13">
      <c r="A20" s="349" t="s">
        <v>283</v>
      </c>
      <c r="B20" s="350" t="s">
        <v>909</v>
      </c>
      <c r="C20" s="585" t="s">
        <v>7</v>
      </c>
      <c r="D20" s="585" t="s">
        <v>7</v>
      </c>
      <c r="E20" s="585" t="s">
        <v>7</v>
      </c>
      <c r="F20" s="585" t="s">
        <v>7</v>
      </c>
      <c r="G20" s="585" t="s">
        <v>7</v>
      </c>
      <c r="H20" s="585" t="s">
        <v>7</v>
      </c>
      <c r="I20" s="585" t="s">
        <v>7</v>
      </c>
      <c r="J20" s="585" t="s">
        <v>7</v>
      </c>
      <c r="K20" s="585" t="s">
        <v>7</v>
      </c>
      <c r="L20" s="585" t="s">
        <v>7</v>
      </c>
    </row>
    <row r="21" spans="1:12" s="364" customFormat="1" ht="13">
      <c r="A21" s="349" t="s">
        <v>284</v>
      </c>
      <c r="B21" s="350" t="s">
        <v>910</v>
      </c>
      <c r="C21" s="585" t="s">
        <v>7</v>
      </c>
      <c r="D21" s="585" t="s">
        <v>7</v>
      </c>
      <c r="E21" s="585" t="s">
        <v>7</v>
      </c>
      <c r="F21" s="585" t="s">
        <v>7</v>
      </c>
      <c r="G21" s="585" t="s">
        <v>7</v>
      </c>
      <c r="H21" s="585" t="s">
        <v>7</v>
      </c>
      <c r="I21" s="585" t="s">
        <v>7</v>
      </c>
      <c r="J21" s="585" t="s">
        <v>7</v>
      </c>
      <c r="K21" s="585" t="s">
        <v>7</v>
      </c>
      <c r="L21" s="585" t="s">
        <v>7</v>
      </c>
    </row>
    <row r="22" spans="1:12" s="364" customFormat="1" ht="13">
      <c r="A22" s="349" t="s">
        <v>285</v>
      </c>
      <c r="B22" s="350" t="s">
        <v>911</v>
      </c>
      <c r="C22" s="585" t="s">
        <v>7</v>
      </c>
      <c r="D22" s="585" t="s">
        <v>7</v>
      </c>
      <c r="E22" s="585" t="s">
        <v>7</v>
      </c>
      <c r="F22" s="585" t="s">
        <v>7</v>
      </c>
      <c r="G22" s="585" t="s">
        <v>7</v>
      </c>
      <c r="H22" s="585" t="s">
        <v>7</v>
      </c>
      <c r="I22" s="585" t="s">
        <v>7</v>
      </c>
      <c r="J22" s="585" t="s">
        <v>7</v>
      </c>
      <c r="K22" s="585" t="s">
        <v>7</v>
      </c>
      <c r="L22" s="585" t="s">
        <v>7</v>
      </c>
    </row>
    <row r="23" spans="1:12" s="364" customFormat="1" ht="13">
      <c r="A23" s="349" t="s">
        <v>313</v>
      </c>
      <c r="B23" s="350" t="s">
        <v>912</v>
      </c>
      <c r="C23" s="585" t="s">
        <v>7</v>
      </c>
      <c r="D23" s="585" t="s">
        <v>7</v>
      </c>
      <c r="E23" s="585" t="s">
        <v>7</v>
      </c>
      <c r="F23" s="585" t="s">
        <v>7</v>
      </c>
      <c r="G23" s="585" t="s">
        <v>7</v>
      </c>
      <c r="H23" s="585" t="s">
        <v>7</v>
      </c>
      <c r="I23" s="585" t="s">
        <v>7</v>
      </c>
      <c r="J23" s="585" t="s">
        <v>7</v>
      </c>
      <c r="K23" s="585" t="s">
        <v>7</v>
      </c>
      <c r="L23" s="585" t="s">
        <v>7</v>
      </c>
    </row>
    <row r="24" spans="1:12" s="364" customFormat="1" ht="13">
      <c r="A24" s="349" t="s">
        <v>314</v>
      </c>
      <c r="B24" s="350" t="s">
        <v>913</v>
      </c>
      <c r="C24" s="585" t="s">
        <v>7</v>
      </c>
      <c r="D24" s="585" t="s">
        <v>7</v>
      </c>
      <c r="E24" s="585" t="s">
        <v>7</v>
      </c>
      <c r="F24" s="585" t="s">
        <v>7</v>
      </c>
      <c r="G24" s="585" t="s">
        <v>7</v>
      </c>
      <c r="H24" s="585" t="s">
        <v>7</v>
      </c>
      <c r="I24" s="585" t="s">
        <v>7</v>
      </c>
      <c r="J24" s="585" t="s">
        <v>7</v>
      </c>
      <c r="K24" s="585" t="s">
        <v>7</v>
      </c>
      <c r="L24" s="585" t="s">
        <v>7</v>
      </c>
    </row>
    <row r="25" spans="1:12" s="364" customFormat="1" ht="13">
      <c r="A25" s="349" t="s">
        <v>315</v>
      </c>
      <c r="B25" s="350" t="s">
        <v>914</v>
      </c>
      <c r="C25" s="585" t="s">
        <v>7</v>
      </c>
      <c r="D25" s="585" t="s">
        <v>7</v>
      </c>
      <c r="E25" s="585" t="s">
        <v>7</v>
      </c>
      <c r="F25" s="585" t="s">
        <v>7</v>
      </c>
      <c r="G25" s="585" t="s">
        <v>7</v>
      </c>
      <c r="H25" s="585" t="s">
        <v>7</v>
      </c>
      <c r="I25" s="585" t="s">
        <v>7</v>
      </c>
      <c r="J25" s="585" t="s">
        <v>7</v>
      </c>
      <c r="K25" s="585" t="s">
        <v>7</v>
      </c>
      <c r="L25" s="585" t="s">
        <v>7</v>
      </c>
    </row>
    <row r="26" spans="1:12" s="364" customFormat="1" ht="13">
      <c r="A26" s="349" t="s">
        <v>316</v>
      </c>
      <c r="B26" s="350" t="s">
        <v>915</v>
      </c>
      <c r="C26" s="585" t="s">
        <v>7</v>
      </c>
      <c r="D26" s="585" t="s">
        <v>7</v>
      </c>
      <c r="E26" s="585" t="s">
        <v>7</v>
      </c>
      <c r="F26" s="585" t="s">
        <v>7</v>
      </c>
      <c r="G26" s="585" t="s">
        <v>7</v>
      </c>
      <c r="H26" s="585" t="s">
        <v>7</v>
      </c>
      <c r="I26" s="585" t="s">
        <v>7</v>
      </c>
      <c r="J26" s="585" t="s">
        <v>7</v>
      </c>
      <c r="K26" s="585" t="s">
        <v>7</v>
      </c>
      <c r="L26" s="585" t="s">
        <v>7</v>
      </c>
    </row>
    <row r="27" spans="1:12" s="364" customFormat="1" ht="13">
      <c r="A27" s="349" t="s">
        <v>916</v>
      </c>
      <c r="B27" s="350" t="s">
        <v>917</v>
      </c>
      <c r="C27" s="585" t="s">
        <v>7</v>
      </c>
      <c r="D27" s="585" t="s">
        <v>7</v>
      </c>
      <c r="E27" s="585" t="s">
        <v>7</v>
      </c>
      <c r="F27" s="585" t="s">
        <v>7</v>
      </c>
      <c r="G27" s="585" t="s">
        <v>7</v>
      </c>
      <c r="H27" s="585" t="s">
        <v>7</v>
      </c>
      <c r="I27" s="585" t="s">
        <v>7</v>
      </c>
      <c r="J27" s="585" t="s">
        <v>7</v>
      </c>
      <c r="K27" s="585" t="s">
        <v>7</v>
      </c>
      <c r="L27" s="585" t="s">
        <v>7</v>
      </c>
    </row>
    <row r="28" spans="1:12" s="364" customFormat="1" ht="13">
      <c r="A28" s="349" t="s">
        <v>918</v>
      </c>
      <c r="B28" s="350" t="s">
        <v>919</v>
      </c>
      <c r="C28" s="585" t="s">
        <v>7</v>
      </c>
      <c r="D28" s="585" t="s">
        <v>7</v>
      </c>
      <c r="E28" s="585" t="s">
        <v>7</v>
      </c>
      <c r="F28" s="585" t="s">
        <v>7</v>
      </c>
      <c r="G28" s="585" t="s">
        <v>7</v>
      </c>
      <c r="H28" s="585" t="s">
        <v>7</v>
      </c>
      <c r="I28" s="585" t="s">
        <v>7</v>
      </c>
      <c r="J28" s="585" t="s">
        <v>7</v>
      </c>
      <c r="K28" s="585" t="s">
        <v>7</v>
      </c>
      <c r="L28" s="585" t="s">
        <v>7</v>
      </c>
    </row>
    <row r="29" spans="1:12" s="364" customFormat="1" ht="13">
      <c r="A29" s="349" t="s">
        <v>920</v>
      </c>
      <c r="B29" s="350" t="s">
        <v>921</v>
      </c>
      <c r="C29" s="585" t="s">
        <v>7</v>
      </c>
      <c r="D29" s="585" t="s">
        <v>7</v>
      </c>
      <c r="E29" s="585" t="s">
        <v>7</v>
      </c>
      <c r="F29" s="585" t="s">
        <v>7</v>
      </c>
      <c r="G29" s="585" t="s">
        <v>7</v>
      </c>
      <c r="H29" s="585" t="s">
        <v>7</v>
      </c>
      <c r="I29" s="585" t="s">
        <v>7</v>
      </c>
      <c r="J29" s="585" t="s">
        <v>7</v>
      </c>
      <c r="K29" s="585" t="s">
        <v>7</v>
      </c>
      <c r="L29" s="585" t="s">
        <v>7</v>
      </c>
    </row>
    <row r="30" spans="1:12" s="364" customFormat="1" ht="13">
      <c r="A30" s="349" t="s">
        <v>922</v>
      </c>
      <c r="B30" s="350" t="s">
        <v>923</v>
      </c>
      <c r="C30" s="585" t="s">
        <v>7</v>
      </c>
      <c r="D30" s="585" t="s">
        <v>7</v>
      </c>
      <c r="E30" s="585" t="s">
        <v>7</v>
      </c>
      <c r="F30" s="585" t="s">
        <v>7</v>
      </c>
      <c r="G30" s="585" t="s">
        <v>7</v>
      </c>
      <c r="H30" s="585" t="s">
        <v>7</v>
      </c>
      <c r="I30" s="585" t="s">
        <v>7</v>
      </c>
      <c r="J30" s="585" t="s">
        <v>7</v>
      </c>
      <c r="K30" s="585" t="s">
        <v>7</v>
      </c>
      <c r="L30" s="585" t="s">
        <v>7</v>
      </c>
    </row>
    <row r="31" spans="1:12" s="364" customFormat="1" ht="13">
      <c r="A31" s="349" t="s">
        <v>924</v>
      </c>
      <c r="B31" s="350" t="s">
        <v>925</v>
      </c>
      <c r="C31" s="585" t="s">
        <v>7</v>
      </c>
      <c r="D31" s="585" t="s">
        <v>7</v>
      </c>
      <c r="E31" s="585" t="s">
        <v>7</v>
      </c>
      <c r="F31" s="585" t="s">
        <v>7</v>
      </c>
      <c r="G31" s="585" t="s">
        <v>7</v>
      </c>
      <c r="H31" s="585" t="s">
        <v>7</v>
      </c>
      <c r="I31" s="585" t="s">
        <v>7</v>
      </c>
      <c r="J31" s="585" t="s">
        <v>7</v>
      </c>
      <c r="K31" s="585" t="s">
        <v>7</v>
      </c>
      <c r="L31" s="585" t="s">
        <v>7</v>
      </c>
    </row>
    <row r="32" spans="1:12" s="364" customFormat="1" ht="13">
      <c r="A32" s="349" t="s">
        <v>926</v>
      </c>
      <c r="B32" s="350" t="s">
        <v>927</v>
      </c>
      <c r="C32" s="585" t="s">
        <v>7</v>
      </c>
      <c r="D32" s="585" t="s">
        <v>7</v>
      </c>
      <c r="E32" s="585" t="s">
        <v>7</v>
      </c>
      <c r="F32" s="585" t="s">
        <v>7</v>
      </c>
      <c r="G32" s="585" t="s">
        <v>7</v>
      </c>
      <c r="H32" s="585" t="s">
        <v>7</v>
      </c>
      <c r="I32" s="585" t="s">
        <v>7</v>
      </c>
      <c r="J32" s="585" t="s">
        <v>7</v>
      </c>
      <c r="K32" s="585" t="s">
        <v>7</v>
      </c>
      <c r="L32" s="585" t="s">
        <v>7</v>
      </c>
    </row>
    <row r="33" spans="1:12" s="364" customFormat="1" ht="13">
      <c r="A33" s="349" t="s">
        <v>928</v>
      </c>
      <c r="B33" s="350" t="s">
        <v>929</v>
      </c>
      <c r="C33" s="585" t="s">
        <v>7</v>
      </c>
      <c r="D33" s="585" t="s">
        <v>7</v>
      </c>
      <c r="E33" s="585" t="s">
        <v>7</v>
      </c>
      <c r="F33" s="585" t="s">
        <v>7</v>
      </c>
      <c r="G33" s="585" t="s">
        <v>7</v>
      </c>
      <c r="H33" s="585" t="s">
        <v>7</v>
      </c>
      <c r="I33" s="585" t="s">
        <v>7</v>
      </c>
      <c r="J33" s="585" t="s">
        <v>7</v>
      </c>
      <c r="K33" s="585" t="s">
        <v>7</v>
      </c>
      <c r="L33" s="585" t="s">
        <v>7</v>
      </c>
    </row>
    <row r="34" spans="1:12" s="364" customFormat="1" ht="13">
      <c r="A34" s="349" t="s">
        <v>930</v>
      </c>
      <c r="B34" s="350" t="s">
        <v>931</v>
      </c>
      <c r="C34" s="585" t="s">
        <v>7</v>
      </c>
      <c r="D34" s="585" t="s">
        <v>7</v>
      </c>
      <c r="E34" s="585" t="s">
        <v>7</v>
      </c>
      <c r="F34" s="585" t="s">
        <v>7</v>
      </c>
      <c r="G34" s="585" t="s">
        <v>7</v>
      </c>
      <c r="H34" s="585" t="s">
        <v>7</v>
      </c>
      <c r="I34" s="585" t="s">
        <v>7</v>
      </c>
      <c r="J34" s="585" t="s">
        <v>7</v>
      </c>
      <c r="K34" s="585" t="s">
        <v>7</v>
      </c>
      <c r="L34" s="585" t="s">
        <v>7</v>
      </c>
    </row>
    <row r="35" spans="1:12" s="364" customFormat="1" ht="13">
      <c r="A35" s="349" t="s">
        <v>932</v>
      </c>
      <c r="B35" s="350" t="s">
        <v>933</v>
      </c>
      <c r="C35" s="585" t="s">
        <v>7</v>
      </c>
      <c r="D35" s="585" t="s">
        <v>7</v>
      </c>
      <c r="E35" s="585" t="s">
        <v>7</v>
      </c>
      <c r="F35" s="585" t="s">
        <v>7</v>
      </c>
      <c r="G35" s="585" t="s">
        <v>7</v>
      </c>
      <c r="H35" s="585" t="s">
        <v>7</v>
      </c>
      <c r="I35" s="585" t="s">
        <v>7</v>
      </c>
      <c r="J35" s="585" t="s">
        <v>7</v>
      </c>
      <c r="K35" s="585" t="s">
        <v>7</v>
      </c>
      <c r="L35" s="585" t="s">
        <v>7</v>
      </c>
    </row>
    <row r="36" spans="1:12" s="364" customFormat="1" ht="13">
      <c r="A36" s="349" t="s">
        <v>934</v>
      </c>
      <c r="B36" s="350" t="s">
        <v>935</v>
      </c>
      <c r="C36" s="585" t="s">
        <v>7</v>
      </c>
      <c r="D36" s="585" t="s">
        <v>7</v>
      </c>
      <c r="E36" s="585" t="s">
        <v>7</v>
      </c>
      <c r="F36" s="585" t="s">
        <v>7</v>
      </c>
      <c r="G36" s="585" t="s">
        <v>7</v>
      </c>
      <c r="H36" s="585" t="s">
        <v>7</v>
      </c>
      <c r="I36" s="585" t="s">
        <v>7</v>
      </c>
      <c r="J36" s="585" t="s">
        <v>7</v>
      </c>
      <c r="K36" s="585" t="s">
        <v>7</v>
      </c>
      <c r="L36" s="585" t="s">
        <v>7</v>
      </c>
    </row>
    <row r="37" spans="1:12" s="364" customFormat="1" ht="13">
      <c r="A37" s="349" t="s">
        <v>936</v>
      </c>
      <c r="B37" s="350" t="s">
        <v>937</v>
      </c>
      <c r="C37" s="585" t="s">
        <v>7</v>
      </c>
      <c r="D37" s="585" t="s">
        <v>7</v>
      </c>
      <c r="E37" s="585" t="s">
        <v>7</v>
      </c>
      <c r="F37" s="585" t="s">
        <v>7</v>
      </c>
      <c r="G37" s="585" t="s">
        <v>7</v>
      </c>
      <c r="H37" s="585" t="s">
        <v>7</v>
      </c>
      <c r="I37" s="585" t="s">
        <v>7</v>
      </c>
      <c r="J37" s="585" t="s">
        <v>7</v>
      </c>
      <c r="K37" s="585" t="s">
        <v>7</v>
      </c>
      <c r="L37" s="585" t="s">
        <v>7</v>
      </c>
    </row>
    <row r="38" spans="1:12" s="364" customFormat="1" ht="13">
      <c r="A38" s="349" t="s">
        <v>938</v>
      </c>
      <c r="B38" s="350" t="s">
        <v>939</v>
      </c>
      <c r="C38" s="585" t="s">
        <v>7</v>
      </c>
      <c r="D38" s="585" t="s">
        <v>7</v>
      </c>
      <c r="E38" s="585" t="s">
        <v>7</v>
      </c>
      <c r="F38" s="585" t="s">
        <v>7</v>
      </c>
      <c r="G38" s="585" t="s">
        <v>7</v>
      </c>
      <c r="H38" s="585" t="s">
        <v>7</v>
      </c>
      <c r="I38" s="585" t="s">
        <v>7</v>
      </c>
      <c r="J38" s="585" t="s">
        <v>7</v>
      </c>
      <c r="K38" s="585" t="s">
        <v>7</v>
      </c>
      <c r="L38" s="585" t="s">
        <v>7</v>
      </c>
    </row>
    <row r="39" spans="1:12" s="364" customFormat="1" ht="13">
      <c r="A39" s="349" t="s">
        <v>940</v>
      </c>
      <c r="B39" s="356" t="s">
        <v>941</v>
      </c>
      <c r="C39" s="585" t="s">
        <v>7</v>
      </c>
      <c r="D39" s="585" t="s">
        <v>7</v>
      </c>
      <c r="E39" s="585" t="s">
        <v>7</v>
      </c>
      <c r="F39" s="585" t="s">
        <v>7</v>
      </c>
      <c r="G39" s="585" t="s">
        <v>7</v>
      </c>
      <c r="H39" s="585" t="s">
        <v>7</v>
      </c>
      <c r="I39" s="585" t="s">
        <v>7</v>
      </c>
      <c r="J39" s="585" t="s">
        <v>7</v>
      </c>
      <c r="K39" s="585" t="s">
        <v>7</v>
      </c>
      <c r="L39" s="585" t="s">
        <v>7</v>
      </c>
    </row>
    <row r="40" spans="1:12" s="364" customFormat="1" ht="13">
      <c r="A40" s="349" t="s">
        <v>942</v>
      </c>
      <c r="B40" s="356" t="s">
        <v>943</v>
      </c>
      <c r="C40" s="585" t="s">
        <v>7</v>
      </c>
      <c r="D40" s="585" t="s">
        <v>7</v>
      </c>
      <c r="E40" s="585" t="s">
        <v>7</v>
      </c>
      <c r="F40" s="585" t="s">
        <v>7</v>
      </c>
      <c r="G40" s="585" t="s">
        <v>7</v>
      </c>
      <c r="H40" s="585" t="s">
        <v>7</v>
      </c>
      <c r="I40" s="585" t="s">
        <v>7</v>
      </c>
      <c r="J40" s="585" t="s">
        <v>7</v>
      </c>
      <c r="K40" s="585" t="s">
        <v>7</v>
      </c>
      <c r="L40" s="585" t="s">
        <v>7</v>
      </c>
    </row>
    <row r="41" spans="1:12" s="364" customFormat="1" ht="13">
      <c r="A41" s="349" t="s">
        <v>944</v>
      </c>
      <c r="B41" s="356" t="s">
        <v>945</v>
      </c>
      <c r="C41" s="585" t="s">
        <v>7</v>
      </c>
      <c r="D41" s="585" t="s">
        <v>7</v>
      </c>
      <c r="E41" s="585" t="s">
        <v>7</v>
      </c>
      <c r="F41" s="585" t="s">
        <v>7</v>
      </c>
      <c r="G41" s="585" t="s">
        <v>7</v>
      </c>
      <c r="H41" s="585" t="s">
        <v>7</v>
      </c>
      <c r="I41" s="585" t="s">
        <v>7</v>
      </c>
      <c r="J41" s="585" t="s">
        <v>7</v>
      </c>
      <c r="K41" s="585" t="s">
        <v>7</v>
      </c>
      <c r="L41" s="585" t="s">
        <v>7</v>
      </c>
    </row>
    <row r="42" spans="1:12" s="364" customFormat="1" ht="13">
      <c r="A42" s="349" t="s">
        <v>946</v>
      </c>
      <c r="B42" s="356" t="s">
        <v>947</v>
      </c>
      <c r="C42" s="585" t="s">
        <v>7</v>
      </c>
      <c r="D42" s="585" t="s">
        <v>7</v>
      </c>
      <c r="E42" s="585" t="s">
        <v>7</v>
      </c>
      <c r="F42" s="585" t="s">
        <v>7</v>
      </c>
      <c r="G42" s="585" t="s">
        <v>7</v>
      </c>
      <c r="H42" s="585" t="s">
        <v>7</v>
      </c>
      <c r="I42" s="585" t="s">
        <v>7</v>
      </c>
      <c r="J42" s="585" t="s">
        <v>7</v>
      </c>
      <c r="K42" s="585" t="s">
        <v>7</v>
      </c>
      <c r="L42" s="585" t="s">
        <v>7</v>
      </c>
    </row>
    <row r="43" spans="1:12" s="364" customFormat="1" ht="25">
      <c r="A43" s="349" t="s">
        <v>948</v>
      </c>
      <c r="B43" s="356" t="s">
        <v>949</v>
      </c>
      <c r="C43" s="585" t="s">
        <v>7</v>
      </c>
      <c r="D43" s="585" t="s">
        <v>7</v>
      </c>
      <c r="E43" s="585" t="s">
        <v>7</v>
      </c>
      <c r="F43" s="585" t="s">
        <v>7</v>
      </c>
      <c r="G43" s="585" t="s">
        <v>7</v>
      </c>
      <c r="H43" s="585" t="s">
        <v>7</v>
      </c>
      <c r="I43" s="585" t="s">
        <v>7</v>
      </c>
      <c r="J43" s="585" t="s">
        <v>7</v>
      </c>
      <c r="K43" s="585" t="s">
        <v>7</v>
      </c>
      <c r="L43" s="585" t="s">
        <v>7</v>
      </c>
    </row>
    <row r="44" spans="1:12" s="364" customFormat="1" ht="13">
      <c r="A44" s="349" t="s">
        <v>950</v>
      </c>
      <c r="B44" s="356" t="s">
        <v>951</v>
      </c>
      <c r="C44" s="585" t="s">
        <v>7</v>
      </c>
      <c r="D44" s="585" t="s">
        <v>7</v>
      </c>
      <c r="E44" s="585" t="s">
        <v>7</v>
      </c>
      <c r="F44" s="585" t="s">
        <v>7</v>
      </c>
      <c r="G44" s="585" t="s">
        <v>7</v>
      </c>
      <c r="H44" s="585" t="s">
        <v>7</v>
      </c>
      <c r="I44" s="585" t="s">
        <v>7</v>
      </c>
      <c r="J44" s="585" t="s">
        <v>7</v>
      </c>
      <c r="K44" s="585" t="s">
        <v>7</v>
      </c>
      <c r="L44" s="585" t="s">
        <v>7</v>
      </c>
    </row>
    <row r="45" spans="1:12" ht="13">
      <c r="A45" s="85" t="s">
        <v>18</v>
      </c>
      <c r="B45" s="296"/>
      <c r="C45" s="585" t="s">
        <v>7</v>
      </c>
      <c r="D45" s="585" t="s">
        <v>7</v>
      </c>
      <c r="E45" s="585" t="s">
        <v>7</v>
      </c>
      <c r="F45" s="585" t="s">
        <v>7</v>
      </c>
      <c r="G45" s="585" t="s">
        <v>7</v>
      </c>
      <c r="H45" s="585" t="s">
        <v>7</v>
      </c>
      <c r="I45" s="585" t="s">
        <v>7</v>
      </c>
      <c r="J45" s="585" t="s">
        <v>7</v>
      </c>
      <c r="K45" s="585" t="s">
        <v>7</v>
      </c>
      <c r="L45" s="585" t="s">
        <v>7</v>
      </c>
    </row>
    <row r="46" spans="1:12" ht="13">
      <c r="A46" s="91"/>
      <c r="B46" s="112"/>
      <c r="C46" s="112"/>
      <c r="D46" s="294"/>
      <c r="E46" s="294"/>
      <c r="F46" s="294"/>
      <c r="G46" s="294"/>
      <c r="H46" s="294"/>
      <c r="I46" s="294"/>
      <c r="J46" s="294"/>
    </row>
    <row r="47" spans="1:12" s="407" customFormat="1" ht="15.75" customHeight="1">
      <c r="A47" s="91"/>
      <c r="B47" s="112"/>
      <c r="C47" s="112"/>
      <c r="D47" s="294"/>
      <c r="E47" s="294"/>
      <c r="F47" s="294"/>
      <c r="G47" s="294"/>
      <c r="H47" s="294"/>
      <c r="I47" s="294"/>
      <c r="J47" s="294"/>
    </row>
    <row r="48" spans="1:12" s="407" customFormat="1" ht="12.75" customHeight="1">
      <c r="A48" s="93" t="s">
        <v>12</v>
      </c>
      <c r="B48" s="93"/>
      <c r="C48" s="93"/>
      <c r="D48" s="428"/>
      <c r="E48" s="948" t="s">
        <v>13</v>
      </c>
      <c r="F48" s="948"/>
      <c r="G48" s="353"/>
      <c r="I48" s="1238" t="s">
        <v>13</v>
      </c>
      <c r="J48" s="1238"/>
    </row>
    <row r="49" spans="1:11" s="407" customFormat="1" ht="12.75" customHeight="1">
      <c r="A49" s="510"/>
      <c r="B49" s="510"/>
      <c r="C49" s="510"/>
      <c r="D49" s="943" t="s">
        <v>898</v>
      </c>
      <c r="E49" s="943"/>
      <c r="F49" s="943"/>
      <c r="G49" s="943"/>
      <c r="H49" s="1238" t="s">
        <v>678</v>
      </c>
      <c r="I49" s="1238"/>
      <c r="J49" s="1238"/>
    </row>
    <row r="50" spans="1:11" s="407" customFormat="1" ht="13">
      <c r="A50" s="408"/>
      <c r="B50" s="408"/>
      <c r="C50" s="408"/>
      <c r="D50" s="408"/>
      <c r="E50" s="408"/>
      <c r="F50" s="408"/>
      <c r="G50" s="408"/>
      <c r="H50" s="1238" t="s">
        <v>953</v>
      </c>
      <c r="I50" s="1238"/>
      <c r="J50" s="1238"/>
      <c r="K50" s="1238"/>
    </row>
    <row r="51" spans="1:11" s="407" customFormat="1" ht="13">
      <c r="A51" s="93"/>
      <c r="B51" s="93"/>
      <c r="C51" s="93"/>
      <c r="E51" s="93"/>
      <c r="H51" s="1235" t="s">
        <v>84</v>
      </c>
      <c r="I51" s="1235"/>
      <c r="J51" s="1235"/>
    </row>
    <row r="54" spans="1:11">
      <c r="A54" s="1236"/>
      <c r="B54" s="1236"/>
      <c r="C54" s="1236"/>
      <c r="D54" s="1236"/>
      <c r="E54" s="1236"/>
      <c r="F54" s="1236"/>
      <c r="G54" s="1236"/>
      <c r="H54" s="1236"/>
      <c r="I54" s="1236"/>
      <c r="J54" s="1236"/>
    </row>
    <row r="56" spans="1:11">
      <c r="A56" s="1236"/>
      <c r="B56" s="1236"/>
      <c r="C56" s="1236"/>
      <c r="D56" s="1236"/>
      <c r="E56" s="1236"/>
      <c r="F56" s="1236"/>
      <c r="G56" s="1236"/>
      <c r="H56" s="1236"/>
      <c r="I56" s="1236"/>
      <c r="J56" s="1236"/>
    </row>
  </sheetData>
  <mergeCells count="21">
    <mergeCell ref="E1:I1"/>
    <mergeCell ref="A2:J2"/>
    <mergeCell ref="A3:J3"/>
    <mergeCell ref="A8:B8"/>
    <mergeCell ref="A5:L5"/>
    <mergeCell ref="H8:L8"/>
    <mergeCell ref="H49:J49"/>
    <mergeCell ref="H50:K50"/>
    <mergeCell ref="H51:J51"/>
    <mergeCell ref="A56:J56"/>
    <mergeCell ref="A9:A10"/>
    <mergeCell ref="B9:B10"/>
    <mergeCell ref="C9:D9"/>
    <mergeCell ref="E9:F9"/>
    <mergeCell ref="G9:H9"/>
    <mergeCell ref="I9:J9"/>
    <mergeCell ref="K9:L9"/>
    <mergeCell ref="A54:J54"/>
    <mergeCell ref="E48:F48"/>
    <mergeCell ref="I48:J48"/>
    <mergeCell ref="D49:G49"/>
  </mergeCells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"/>
  <sheetViews>
    <sheetView workbookViewId="0">
      <selection activeCell="C76" sqref="C76"/>
    </sheetView>
  </sheetViews>
  <sheetFormatPr defaultRowHeight="12.5"/>
  <sheetData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1"/>
  <sheetViews>
    <sheetView tabSelected="1" topLeftCell="A27" zoomScale="85" zoomScaleNormal="85" zoomScaleSheetLayoutView="100" workbookViewId="0">
      <selection activeCell="D46" sqref="D46"/>
    </sheetView>
  </sheetViews>
  <sheetFormatPr defaultRowHeight="12.5"/>
  <cols>
    <col min="1" max="1" width="8.453125" customWidth="1"/>
    <col min="2" max="2" width="15.81640625" bestFit="1" customWidth="1"/>
    <col min="3" max="3" width="17.453125" customWidth="1"/>
    <col min="4" max="4" width="21" customWidth="1"/>
    <col min="5" max="5" width="21.1796875" customWidth="1"/>
    <col min="6" max="6" width="20.54296875" customWidth="1"/>
    <col min="7" max="7" width="23.54296875" customWidth="1"/>
    <col min="8" max="8" width="22.54296875" customWidth="1"/>
  </cols>
  <sheetData>
    <row r="1" spans="1:8" ht="15.5">
      <c r="A1" s="944" t="s">
        <v>0</v>
      </c>
      <c r="B1" s="944"/>
      <c r="C1" s="944"/>
      <c r="D1" s="944"/>
      <c r="E1" s="944"/>
      <c r="F1" s="944"/>
      <c r="G1" s="944"/>
      <c r="H1" s="188" t="s">
        <v>250</v>
      </c>
    </row>
    <row r="2" spans="1:8" ht="20.5">
      <c r="A2" s="945" t="s">
        <v>743</v>
      </c>
      <c r="B2" s="945"/>
      <c r="C2" s="945"/>
      <c r="D2" s="945"/>
      <c r="E2" s="945"/>
      <c r="F2" s="945"/>
      <c r="G2" s="945"/>
      <c r="H2" s="945"/>
    </row>
    <row r="3" spans="1:8" ht="13.5">
      <c r="A3" s="190"/>
      <c r="B3" s="190"/>
    </row>
    <row r="4" spans="1:8" ht="18" customHeight="1">
      <c r="A4" s="946" t="s">
        <v>795</v>
      </c>
      <c r="B4" s="946"/>
      <c r="C4" s="946"/>
      <c r="D4" s="946"/>
      <c r="E4" s="946"/>
      <c r="F4" s="946"/>
      <c r="G4" s="946"/>
      <c r="H4" s="946"/>
    </row>
    <row r="5" spans="1:8" ht="13.5">
      <c r="A5" s="191" t="s">
        <v>900</v>
      </c>
      <c r="B5" s="191"/>
    </row>
    <row r="6" spans="1:8" ht="13.5">
      <c r="A6" s="191"/>
      <c r="B6" s="191"/>
      <c r="G6" s="947" t="s">
        <v>832</v>
      </c>
      <c r="H6" s="947"/>
    </row>
    <row r="7" spans="1:8" ht="59.25" customHeight="1">
      <c r="A7" s="301" t="s">
        <v>2</v>
      </c>
      <c r="B7" s="301" t="s">
        <v>3</v>
      </c>
      <c r="C7" s="193" t="s">
        <v>251</v>
      </c>
      <c r="D7" s="193" t="s">
        <v>252</v>
      </c>
      <c r="E7" s="193" t="s">
        <v>253</v>
      </c>
      <c r="F7" s="193" t="s">
        <v>254</v>
      </c>
      <c r="G7" s="193" t="s">
        <v>255</v>
      </c>
      <c r="H7" s="193" t="s">
        <v>256</v>
      </c>
    </row>
    <row r="8" spans="1:8" s="188" customFormat="1" ht="14.5">
      <c r="A8" s="194" t="s">
        <v>257</v>
      </c>
      <c r="B8" s="194" t="s">
        <v>258</v>
      </c>
      <c r="C8" s="194" t="s">
        <v>259</v>
      </c>
      <c r="D8" s="194" t="s">
        <v>260</v>
      </c>
      <c r="E8" s="194" t="s">
        <v>261</v>
      </c>
      <c r="F8" s="194" t="s">
        <v>262</v>
      </c>
      <c r="G8" s="194" t="s">
        <v>263</v>
      </c>
      <c r="H8" s="194" t="s">
        <v>264</v>
      </c>
    </row>
    <row r="9" spans="1:8">
      <c r="A9" s="342" t="s">
        <v>257</v>
      </c>
      <c r="B9" s="343" t="s">
        <v>901</v>
      </c>
      <c r="C9" s="344">
        <v>1500</v>
      </c>
      <c r="D9" s="344">
        <v>352</v>
      </c>
      <c r="E9" s="344">
        <v>154</v>
      </c>
      <c r="F9" s="344">
        <f>SUM(C9:E9)</f>
        <v>2006</v>
      </c>
      <c r="G9" s="344">
        <f>'AT3A_cvrg(Insti)_PY'!L12+'AT3B_cvrg(Insti)_UPY '!L11+'AT3C_cvrg(Insti)_UPY '!L11</f>
        <v>1993</v>
      </c>
      <c r="H9" s="949" t="s">
        <v>1025</v>
      </c>
    </row>
    <row r="10" spans="1:8">
      <c r="A10" s="342" t="s">
        <v>258</v>
      </c>
      <c r="B10" s="343" t="s">
        <v>902</v>
      </c>
      <c r="C10" s="344">
        <v>1808</v>
      </c>
      <c r="D10" s="344">
        <v>622</v>
      </c>
      <c r="E10" s="344">
        <v>202</v>
      </c>
      <c r="F10" s="344">
        <f t="shared" ref="F10:F41" si="0">SUM(C10:E10)</f>
        <v>2632</v>
      </c>
      <c r="G10" s="344">
        <f>'AT3A_cvrg(Insti)_PY'!L13+'AT3B_cvrg(Insti)_UPY '!L12+'AT3C_cvrg(Insti)_UPY '!L12</f>
        <v>2628</v>
      </c>
      <c r="H10" s="950"/>
    </row>
    <row r="11" spans="1:8">
      <c r="A11" s="342" t="s">
        <v>259</v>
      </c>
      <c r="B11" s="343" t="s">
        <v>903</v>
      </c>
      <c r="C11" s="344">
        <v>877</v>
      </c>
      <c r="D11" s="344">
        <v>271</v>
      </c>
      <c r="E11" s="344">
        <v>106</v>
      </c>
      <c r="F11" s="344">
        <f t="shared" si="0"/>
        <v>1254</v>
      </c>
      <c r="G11" s="344">
        <f>'AT3A_cvrg(Insti)_PY'!L14+'AT3B_cvrg(Insti)_UPY '!L13+'AT3C_cvrg(Insti)_UPY '!L13</f>
        <v>1252</v>
      </c>
      <c r="H11" s="950"/>
    </row>
    <row r="12" spans="1:8">
      <c r="A12" s="342" t="s">
        <v>260</v>
      </c>
      <c r="B12" s="343" t="s">
        <v>904</v>
      </c>
      <c r="C12" s="344">
        <v>1997</v>
      </c>
      <c r="D12" s="344">
        <v>388</v>
      </c>
      <c r="E12" s="344">
        <v>159</v>
      </c>
      <c r="F12" s="344">
        <f t="shared" si="0"/>
        <v>2544</v>
      </c>
      <c r="G12" s="344">
        <f>'AT3A_cvrg(Insti)_PY'!L15+'AT3B_cvrg(Insti)_UPY '!L14+'AT3C_cvrg(Insti)_UPY '!L14</f>
        <v>2534</v>
      </c>
      <c r="H12" s="950"/>
    </row>
    <row r="13" spans="1:8">
      <c r="A13" s="342" t="s">
        <v>261</v>
      </c>
      <c r="B13" s="343" t="s">
        <v>905</v>
      </c>
      <c r="C13" s="344">
        <v>934</v>
      </c>
      <c r="D13" s="344">
        <v>119</v>
      </c>
      <c r="E13" s="344">
        <v>63</v>
      </c>
      <c r="F13" s="344">
        <f t="shared" si="0"/>
        <v>1116</v>
      </c>
      <c r="G13" s="344">
        <f>'AT3A_cvrg(Insti)_PY'!L16+'AT3B_cvrg(Insti)_UPY '!L15+'AT3C_cvrg(Insti)_UPY '!L15</f>
        <v>1116</v>
      </c>
      <c r="H13" s="950"/>
    </row>
    <row r="14" spans="1:8">
      <c r="A14" s="342" t="s">
        <v>262</v>
      </c>
      <c r="B14" s="343" t="s">
        <v>906</v>
      </c>
      <c r="C14" s="344">
        <v>1105</v>
      </c>
      <c r="D14" s="344">
        <v>262</v>
      </c>
      <c r="E14" s="344">
        <v>59</v>
      </c>
      <c r="F14" s="344">
        <f t="shared" si="0"/>
        <v>1426</v>
      </c>
      <c r="G14" s="344">
        <f>'AT3A_cvrg(Insti)_PY'!L17+'AT3B_cvrg(Insti)_UPY '!L16+'AT3C_cvrg(Insti)_UPY '!L16</f>
        <v>1403</v>
      </c>
      <c r="H14" s="950"/>
    </row>
    <row r="15" spans="1:8">
      <c r="A15" s="342" t="s">
        <v>263</v>
      </c>
      <c r="B15" s="343" t="s">
        <v>907</v>
      </c>
      <c r="C15" s="344">
        <v>1380</v>
      </c>
      <c r="D15" s="344">
        <v>455</v>
      </c>
      <c r="E15" s="344">
        <v>67</v>
      </c>
      <c r="F15" s="344">
        <f t="shared" si="0"/>
        <v>1902</v>
      </c>
      <c r="G15" s="344">
        <f>'AT3A_cvrg(Insti)_PY'!L18+'AT3B_cvrg(Insti)_UPY '!L17+'AT3C_cvrg(Insti)_UPY '!L17</f>
        <v>1884</v>
      </c>
      <c r="H15" s="950"/>
    </row>
    <row r="16" spans="1:8">
      <c r="A16" s="342" t="s">
        <v>264</v>
      </c>
      <c r="B16" s="343" t="s">
        <v>908</v>
      </c>
      <c r="C16" s="344">
        <v>1770</v>
      </c>
      <c r="D16" s="344">
        <v>648</v>
      </c>
      <c r="E16" s="344">
        <v>234</v>
      </c>
      <c r="F16" s="344">
        <f t="shared" si="0"/>
        <v>2652</v>
      </c>
      <c r="G16" s="344">
        <f>'AT3A_cvrg(Insti)_PY'!L19+'AT3B_cvrg(Insti)_UPY '!L18+'AT3C_cvrg(Insti)_UPY '!L18</f>
        <v>2652</v>
      </c>
      <c r="H16" s="950"/>
    </row>
    <row r="17" spans="1:8">
      <c r="A17" s="342" t="s">
        <v>283</v>
      </c>
      <c r="B17" s="343" t="s">
        <v>909</v>
      </c>
      <c r="C17" s="344">
        <v>1396</v>
      </c>
      <c r="D17" s="344">
        <v>220</v>
      </c>
      <c r="E17" s="344">
        <v>183</v>
      </c>
      <c r="F17" s="344">
        <f t="shared" si="0"/>
        <v>1799</v>
      </c>
      <c r="G17" s="344">
        <f>'AT3A_cvrg(Insti)_PY'!L20+'AT3B_cvrg(Insti)_UPY '!L19+'AT3C_cvrg(Insti)_UPY '!L19</f>
        <v>1798</v>
      </c>
      <c r="H17" s="950"/>
    </row>
    <row r="18" spans="1:8">
      <c r="A18" s="342" t="s">
        <v>284</v>
      </c>
      <c r="B18" s="343" t="s">
        <v>910</v>
      </c>
      <c r="C18" s="344">
        <v>779</v>
      </c>
      <c r="D18" s="344">
        <v>191</v>
      </c>
      <c r="E18" s="344">
        <v>7</v>
      </c>
      <c r="F18" s="344">
        <f t="shared" si="0"/>
        <v>977</v>
      </c>
      <c r="G18" s="344">
        <f>'AT3A_cvrg(Insti)_PY'!L21+'AT3B_cvrg(Insti)_UPY '!L20+'AT3C_cvrg(Insti)_UPY '!L20</f>
        <v>901</v>
      </c>
      <c r="H18" s="950"/>
    </row>
    <row r="19" spans="1:8">
      <c r="A19" s="342" t="s">
        <v>285</v>
      </c>
      <c r="B19" s="343" t="s">
        <v>911</v>
      </c>
      <c r="C19" s="344">
        <v>1480</v>
      </c>
      <c r="D19" s="344">
        <v>355</v>
      </c>
      <c r="E19" s="344">
        <v>155</v>
      </c>
      <c r="F19" s="344">
        <f t="shared" si="0"/>
        <v>1990</v>
      </c>
      <c r="G19" s="344">
        <f>'AT3A_cvrg(Insti)_PY'!L22+'AT3B_cvrg(Insti)_UPY '!L21+'AT3C_cvrg(Insti)_UPY '!L21</f>
        <v>1974</v>
      </c>
      <c r="H19" s="950"/>
    </row>
    <row r="20" spans="1:8">
      <c r="A20" s="342" t="s">
        <v>313</v>
      </c>
      <c r="B20" s="343" t="s">
        <v>912</v>
      </c>
      <c r="C20" s="344">
        <v>1167</v>
      </c>
      <c r="D20" s="344">
        <v>299</v>
      </c>
      <c r="E20" s="344">
        <v>171</v>
      </c>
      <c r="F20" s="344">
        <f t="shared" si="0"/>
        <v>1637</v>
      </c>
      <c r="G20" s="344">
        <f>'AT3A_cvrg(Insti)_PY'!L23+'AT3B_cvrg(Insti)_UPY '!L22+'AT3C_cvrg(Insti)_UPY '!L22</f>
        <v>1633</v>
      </c>
      <c r="H20" s="950"/>
    </row>
    <row r="21" spans="1:8">
      <c r="A21" s="342" t="s">
        <v>314</v>
      </c>
      <c r="B21" s="343" t="s">
        <v>913</v>
      </c>
      <c r="C21" s="344">
        <v>1282</v>
      </c>
      <c r="D21" s="344">
        <v>426</v>
      </c>
      <c r="E21" s="344">
        <v>131</v>
      </c>
      <c r="F21" s="344">
        <f t="shared" si="0"/>
        <v>1839</v>
      </c>
      <c r="G21" s="344">
        <f>'AT3A_cvrg(Insti)_PY'!L24+'AT3B_cvrg(Insti)_UPY '!L23+'AT3C_cvrg(Insti)_UPY '!L23</f>
        <v>1826</v>
      </c>
      <c r="H21" s="950"/>
    </row>
    <row r="22" spans="1:8">
      <c r="A22" s="342" t="s">
        <v>315</v>
      </c>
      <c r="B22" s="343" t="s">
        <v>914</v>
      </c>
      <c r="C22" s="344">
        <v>1135</v>
      </c>
      <c r="D22" s="344">
        <v>292</v>
      </c>
      <c r="E22" s="344">
        <v>102</v>
      </c>
      <c r="F22" s="344">
        <f t="shared" si="0"/>
        <v>1529</v>
      </c>
      <c r="G22" s="344">
        <f>'AT3A_cvrg(Insti)_PY'!L25+'AT3B_cvrg(Insti)_UPY '!L24+'AT3C_cvrg(Insti)_UPY '!L24</f>
        <v>1511</v>
      </c>
      <c r="H22" s="950"/>
    </row>
    <row r="23" spans="1:8">
      <c r="A23" s="342" t="s">
        <v>316</v>
      </c>
      <c r="B23" s="343" t="s">
        <v>915</v>
      </c>
      <c r="C23" s="344">
        <v>531</v>
      </c>
      <c r="D23" s="344">
        <v>151</v>
      </c>
      <c r="E23" s="344">
        <v>73</v>
      </c>
      <c r="F23" s="344">
        <f t="shared" si="0"/>
        <v>755</v>
      </c>
      <c r="G23" s="344">
        <f>'AT3A_cvrg(Insti)_PY'!L26+'AT3B_cvrg(Insti)_UPY '!L25+'AT3C_cvrg(Insti)_UPY '!L25</f>
        <v>752</v>
      </c>
      <c r="H23" s="950"/>
    </row>
    <row r="24" spans="1:8">
      <c r="A24" s="342" t="s">
        <v>916</v>
      </c>
      <c r="B24" s="343" t="s">
        <v>917</v>
      </c>
      <c r="C24" s="344">
        <v>1937</v>
      </c>
      <c r="D24" s="344">
        <v>542</v>
      </c>
      <c r="E24" s="344">
        <v>183</v>
      </c>
      <c r="F24" s="344">
        <f t="shared" si="0"/>
        <v>2662</v>
      </c>
      <c r="G24" s="344">
        <f>'AT3A_cvrg(Insti)_PY'!L27+'AT3B_cvrg(Insti)_UPY '!L26+'AT3C_cvrg(Insti)_UPY '!L26</f>
        <v>2616</v>
      </c>
      <c r="H24" s="950"/>
    </row>
    <row r="25" spans="1:8">
      <c r="A25" s="342" t="s">
        <v>918</v>
      </c>
      <c r="B25" s="343" t="s">
        <v>919</v>
      </c>
      <c r="C25" s="344">
        <v>1143</v>
      </c>
      <c r="D25" s="344">
        <v>294</v>
      </c>
      <c r="E25" s="344">
        <v>2</v>
      </c>
      <c r="F25" s="344">
        <f t="shared" si="0"/>
        <v>1439</v>
      </c>
      <c r="G25" s="344">
        <f>'AT3A_cvrg(Insti)_PY'!L28+'AT3B_cvrg(Insti)_UPY '!L27+'AT3C_cvrg(Insti)_UPY '!L27</f>
        <v>1412</v>
      </c>
      <c r="H25" s="950"/>
    </row>
    <row r="26" spans="1:8">
      <c r="A26" s="342" t="s">
        <v>920</v>
      </c>
      <c r="B26" s="343" t="s">
        <v>921</v>
      </c>
      <c r="C26" s="344">
        <v>1724</v>
      </c>
      <c r="D26" s="344">
        <v>369</v>
      </c>
      <c r="E26" s="344">
        <v>76</v>
      </c>
      <c r="F26" s="344">
        <f t="shared" si="0"/>
        <v>2169</v>
      </c>
      <c r="G26" s="344">
        <f>'AT3A_cvrg(Insti)_PY'!L29+'AT3B_cvrg(Insti)_UPY '!L28+'AT3C_cvrg(Insti)_UPY '!L28</f>
        <v>2166</v>
      </c>
      <c r="H26" s="950"/>
    </row>
    <row r="27" spans="1:8">
      <c r="A27" s="342" t="s">
        <v>922</v>
      </c>
      <c r="B27" s="343" t="s">
        <v>923</v>
      </c>
      <c r="C27" s="344">
        <v>1717</v>
      </c>
      <c r="D27" s="344">
        <v>282</v>
      </c>
      <c r="E27" s="344">
        <v>166</v>
      </c>
      <c r="F27" s="344">
        <f t="shared" si="0"/>
        <v>2165</v>
      </c>
      <c r="G27" s="344">
        <f>'AT3A_cvrg(Insti)_PY'!L30+'AT3B_cvrg(Insti)_UPY '!L29+'AT3C_cvrg(Insti)_UPY '!L29</f>
        <v>2156</v>
      </c>
      <c r="H27" s="950"/>
    </row>
    <row r="28" spans="1:8">
      <c r="A28" s="342" t="s">
        <v>924</v>
      </c>
      <c r="B28" s="343" t="s">
        <v>925</v>
      </c>
      <c r="C28" s="344">
        <v>1736</v>
      </c>
      <c r="D28" s="344">
        <v>713</v>
      </c>
      <c r="E28" s="344">
        <v>221</v>
      </c>
      <c r="F28" s="344">
        <f t="shared" si="0"/>
        <v>2670</v>
      </c>
      <c r="G28" s="344">
        <f>'AT3A_cvrg(Insti)_PY'!L31+'AT3B_cvrg(Insti)_UPY '!L30+'AT3C_cvrg(Insti)_UPY '!L30</f>
        <v>2654</v>
      </c>
      <c r="H28" s="950"/>
    </row>
    <row r="29" spans="1:8">
      <c r="A29" s="342" t="s">
        <v>926</v>
      </c>
      <c r="B29" s="343" t="s">
        <v>927</v>
      </c>
      <c r="C29" s="344">
        <v>1204</v>
      </c>
      <c r="D29" s="344">
        <v>376</v>
      </c>
      <c r="E29" s="344">
        <v>57</v>
      </c>
      <c r="F29" s="344">
        <f t="shared" si="0"/>
        <v>1637</v>
      </c>
      <c r="G29" s="344">
        <f>'AT3A_cvrg(Insti)_PY'!L32+'AT3B_cvrg(Insti)_UPY '!L31+'AT3C_cvrg(Insti)_UPY '!L31</f>
        <v>1630</v>
      </c>
      <c r="H29" s="950"/>
    </row>
    <row r="30" spans="1:8">
      <c r="A30" s="342" t="s">
        <v>928</v>
      </c>
      <c r="B30" s="343" t="s">
        <v>929</v>
      </c>
      <c r="C30" s="344">
        <v>1894</v>
      </c>
      <c r="D30" s="344">
        <v>587</v>
      </c>
      <c r="E30" s="344">
        <v>176</v>
      </c>
      <c r="F30" s="344">
        <f t="shared" si="0"/>
        <v>2657</v>
      </c>
      <c r="G30" s="344">
        <f>'AT3A_cvrg(Insti)_PY'!L33+'AT3B_cvrg(Insti)_UPY '!L32+'AT3C_cvrg(Insti)_UPY '!L32</f>
        <v>2647</v>
      </c>
      <c r="H30" s="950"/>
    </row>
    <row r="31" spans="1:8">
      <c r="A31" s="342" t="s">
        <v>930</v>
      </c>
      <c r="B31" s="343" t="s">
        <v>931</v>
      </c>
      <c r="C31" s="344">
        <v>1027</v>
      </c>
      <c r="D31" s="344">
        <v>291</v>
      </c>
      <c r="E31" s="344">
        <v>86</v>
      </c>
      <c r="F31" s="344">
        <f t="shared" si="0"/>
        <v>1404</v>
      </c>
      <c r="G31" s="344">
        <f>'AT3A_cvrg(Insti)_PY'!L34+'AT3B_cvrg(Insti)_UPY '!L33+'AT3C_cvrg(Insti)_UPY '!L33</f>
        <v>1380</v>
      </c>
      <c r="H31" s="950"/>
    </row>
    <row r="32" spans="1:8">
      <c r="A32" s="342" t="s">
        <v>932</v>
      </c>
      <c r="B32" s="343" t="s">
        <v>933</v>
      </c>
      <c r="C32" s="344">
        <v>1069</v>
      </c>
      <c r="D32" s="344">
        <v>220</v>
      </c>
      <c r="E32" s="344">
        <v>148</v>
      </c>
      <c r="F32" s="344">
        <f t="shared" si="0"/>
        <v>1437</v>
      </c>
      <c r="G32" s="344">
        <f>'AT3A_cvrg(Insti)_PY'!L35+'AT3B_cvrg(Insti)_UPY '!L34+'AT3C_cvrg(Insti)_UPY '!L34</f>
        <v>1383</v>
      </c>
      <c r="H32" s="950"/>
    </row>
    <row r="33" spans="1:9">
      <c r="A33" s="342" t="s">
        <v>934</v>
      </c>
      <c r="B33" s="343" t="s">
        <v>935</v>
      </c>
      <c r="C33" s="344">
        <v>1177</v>
      </c>
      <c r="D33" s="344">
        <v>204</v>
      </c>
      <c r="E33" s="344">
        <v>49</v>
      </c>
      <c r="F33" s="344">
        <f t="shared" si="0"/>
        <v>1430</v>
      </c>
      <c r="G33" s="344">
        <f>'AT3A_cvrg(Insti)_PY'!L36+'AT3B_cvrg(Insti)_UPY '!L35+'AT3C_cvrg(Insti)_UPY '!L35</f>
        <v>1398</v>
      </c>
      <c r="H33" s="950"/>
    </row>
    <row r="34" spans="1:9">
      <c r="A34" s="342" t="s">
        <v>936</v>
      </c>
      <c r="B34" s="343" t="s">
        <v>937</v>
      </c>
      <c r="C34" s="344">
        <v>1190</v>
      </c>
      <c r="D34" s="344">
        <v>188</v>
      </c>
      <c r="E34" s="344">
        <v>80</v>
      </c>
      <c r="F34" s="344">
        <f t="shared" si="0"/>
        <v>1458</v>
      </c>
      <c r="G34" s="344">
        <f>'AT3A_cvrg(Insti)_PY'!L37+'AT3B_cvrg(Insti)_UPY '!L36+'AT3C_cvrg(Insti)_UPY '!L36</f>
        <v>1456</v>
      </c>
      <c r="H34" s="950"/>
    </row>
    <row r="35" spans="1:9">
      <c r="A35" s="342" t="s">
        <v>938</v>
      </c>
      <c r="B35" s="343" t="s">
        <v>939</v>
      </c>
      <c r="C35" s="344">
        <v>1243</v>
      </c>
      <c r="D35" s="344">
        <v>187</v>
      </c>
      <c r="E35" s="344">
        <v>91</v>
      </c>
      <c r="F35" s="344">
        <f t="shared" si="0"/>
        <v>1521</v>
      </c>
      <c r="G35" s="344">
        <f>'AT3A_cvrg(Insti)_PY'!L38+'AT3B_cvrg(Insti)_UPY '!L37+'AT3C_cvrg(Insti)_UPY '!L37</f>
        <v>1516</v>
      </c>
      <c r="H35" s="950"/>
    </row>
    <row r="36" spans="1:9">
      <c r="A36" s="342" t="s">
        <v>940</v>
      </c>
      <c r="B36" s="345" t="s">
        <v>941</v>
      </c>
      <c r="C36" s="344">
        <v>1061</v>
      </c>
      <c r="D36" s="344">
        <v>189</v>
      </c>
      <c r="E36" s="344">
        <v>53</v>
      </c>
      <c r="F36" s="344">
        <f t="shared" si="0"/>
        <v>1303</v>
      </c>
      <c r="G36" s="344">
        <f>'AT3A_cvrg(Insti)_PY'!L39+'AT3B_cvrg(Insti)_UPY '!L38+'AT3C_cvrg(Insti)_UPY '!L38</f>
        <v>1303</v>
      </c>
      <c r="H36" s="950"/>
    </row>
    <row r="37" spans="1:9">
      <c r="A37" s="342" t="s">
        <v>942</v>
      </c>
      <c r="B37" s="345" t="s">
        <v>943</v>
      </c>
      <c r="C37" s="344">
        <v>653</v>
      </c>
      <c r="D37" s="344">
        <v>101</v>
      </c>
      <c r="E37" s="344">
        <v>53</v>
      </c>
      <c r="F37" s="344">
        <f t="shared" si="0"/>
        <v>807</v>
      </c>
      <c r="G37" s="344">
        <f>'AT3A_cvrg(Insti)_PY'!L40+'AT3B_cvrg(Insti)_UPY '!L39+'AT3C_cvrg(Insti)_UPY '!L39</f>
        <v>794</v>
      </c>
      <c r="H37" s="950"/>
    </row>
    <row r="38" spans="1:9">
      <c r="A38" s="342" t="s">
        <v>944</v>
      </c>
      <c r="B38" s="345" t="s">
        <v>945</v>
      </c>
      <c r="C38" s="344">
        <v>803</v>
      </c>
      <c r="D38" s="344">
        <v>179</v>
      </c>
      <c r="E38" s="344">
        <v>66</v>
      </c>
      <c r="F38" s="344">
        <f t="shared" si="0"/>
        <v>1048</v>
      </c>
      <c r="G38" s="344">
        <f>'AT3A_cvrg(Insti)_PY'!L41+'AT3B_cvrg(Insti)_UPY '!L40+'AT3C_cvrg(Insti)_UPY '!L40</f>
        <v>1047</v>
      </c>
      <c r="H38" s="950"/>
    </row>
    <row r="39" spans="1:9">
      <c r="A39" s="342" t="s">
        <v>946</v>
      </c>
      <c r="B39" s="345" t="s">
        <v>947</v>
      </c>
      <c r="C39" s="344">
        <v>480</v>
      </c>
      <c r="D39" s="344">
        <v>153</v>
      </c>
      <c r="E39" s="344">
        <v>30</v>
      </c>
      <c r="F39" s="344">
        <f t="shared" si="0"/>
        <v>663</v>
      </c>
      <c r="G39" s="344">
        <f>'AT3A_cvrg(Insti)_PY'!L42+'AT3B_cvrg(Insti)_UPY '!L41+'AT3C_cvrg(Insti)_UPY '!L41</f>
        <v>657</v>
      </c>
      <c r="H39" s="950"/>
    </row>
    <row r="40" spans="1:9" ht="25">
      <c r="A40" s="342" t="s">
        <v>948</v>
      </c>
      <c r="B40" s="345" t="s">
        <v>949</v>
      </c>
      <c r="C40" s="739">
        <v>389</v>
      </c>
      <c r="D40" s="739">
        <v>144</v>
      </c>
      <c r="E40" s="739">
        <v>39</v>
      </c>
      <c r="F40" s="739">
        <f t="shared" si="0"/>
        <v>572</v>
      </c>
      <c r="G40" s="739">
        <f>'AT3A_cvrg(Insti)_PY'!L43+'AT3B_cvrg(Insti)_UPY '!L42+'AT3C_cvrg(Insti)_UPY '!L42</f>
        <v>572</v>
      </c>
      <c r="H40" s="950"/>
    </row>
    <row r="41" spans="1:9" ht="25">
      <c r="A41" s="342" t="s">
        <v>950</v>
      </c>
      <c r="B41" s="345" t="s">
        <v>951</v>
      </c>
      <c r="C41" s="739">
        <v>637</v>
      </c>
      <c r="D41" s="739">
        <v>168</v>
      </c>
      <c r="E41" s="739">
        <v>1</v>
      </c>
      <c r="F41" s="739">
        <f t="shared" si="0"/>
        <v>806</v>
      </c>
      <c r="G41" s="739">
        <f>'AT3A_cvrg(Insti)_PY'!L44+'AT3B_cvrg(Insti)_UPY '!L43+'AT3C_cvrg(Insti)_UPY '!L43</f>
        <v>783</v>
      </c>
      <c r="H41" s="950"/>
    </row>
    <row r="42" spans="1:9" ht="13">
      <c r="A42" s="514" t="s">
        <v>18</v>
      </c>
      <c r="B42" s="26"/>
      <c r="C42" s="308">
        <f>SUM(C9:C41)</f>
        <v>40225</v>
      </c>
      <c r="D42" s="308">
        <f t="shared" ref="D42:F42" si="1">SUM(D9:D41)</f>
        <v>10238</v>
      </c>
      <c r="E42" s="308">
        <f t="shared" si="1"/>
        <v>3443</v>
      </c>
      <c r="F42" s="308">
        <f t="shared" si="1"/>
        <v>53906</v>
      </c>
      <c r="G42" s="308">
        <f t="shared" ref="G42" si="2">SUM(G9:G41)</f>
        <v>53427</v>
      </c>
      <c r="H42" s="951"/>
      <c r="I42" s="677"/>
    </row>
    <row r="43" spans="1:9" ht="33.65" customHeight="1">
      <c r="A43" s="952" t="s">
        <v>1028</v>
      </c>
      <c r="B43" s="953"/>
      <c r="C43" s="953"/>
      <c r="D43" s="953"/>
      <c r="E43" s="953"/>
      <c r="F43" s="953"/>
      <c r="G43" s="953"/>
    </row>
    <row r="44" spans="1:9" ht="13">
      <c r="A44" s="196" t="s">
        <v>265</v>
      </c>
      <c r="H44">
        <f>D42+E42+14</f>
        <v>13695</v>
      </c>
    </row>
    <row r="46" spans="1:9">
      <c r="C46">
        <f>C42+93</f>
        <v>40318</v>
      </c>
      <c r="D46">
        <f>D42+E42</f>
        <v>13681</v>
      </c>
    </row>
    <row r="47" spans="1:9" ht="15" customHeight="1">
      <c r="A47" s="472"/>
      <c r="B47" s="472"/>
      <c r="C47" s="387"/>
      <c r="F47" s="387"/>
      <c r="G47" s="473" t="s">
        <v>13</v>
      </c>
      <c r="H47" s="474"/>
    </row>
    <row r="48" spans="1:9" ht="15" customHeight="1">
      <c r="A48" s="472" t="s">
        <v>12</v>
      </c>
      <c r="B48" s="387"/>
      <c r="C48" s="428"/>
      <c r="D48" s="948" t="s">
        <v>13</v>
      </c>
      <c r="E48" s="948"/>
      <c r="F48" s="353"/>
      <c r="G48" s="475" t="s">
        <v>14</v>
      </c>
      <c r="H48" s="475"/>
    </row>
    <row r="49" spans="1:11" ht="15" customHeight="1">
      <c r="A49" s="472"/>
      <c r="B49" s="472"/>
      <c r="C49" s="943" t="s">
        <v>898</v>
      </c>
      <c r="D49" s="943"/>
      <c r="E49" s="943"/>
      <c r="F49" s="943"/>
      <c r="G49" s="475" t="s">
        <v>953</v>
      </c>
      <c r="H49" s="475"/>
    </row>
    <row r="50" spans="1:11" ht="13">
      <c r="A50" s="387"/>
      <c r="B50" s="387"/>
      <c r="C50" s="387"/>
      <c r="D50" s="387"/>
      <c r="E50" s="387"/>
      <c r="F50" s="387"/>
      <c r="G50" s="476" t="s">
        <v>84</v>
      </c>
      <c r="H50" s="477"/>
    </row>
    <row r="51" spans="1:11" ht="13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</row>
  </sheetData>
  <mergeCells count="8">
    <mergeCell ref="C49:F49"/>
    <mergeCell ref="A1:G1"/>
    <mergeCell ref="A2:H2"/>
    <mergeCell ref="A4:H4"/>
    <mergeCell ref="G6:H6"/>
    <mergeCell ref="D48:E48"/>
    <mergeCell ref="H9:H42"/>
    <mergeCell ref="A43:G43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57"/>
  <sheetViews>
    <sheetView topLeftCell="A34" zoomScale="85" zoomScaleNormal="85" zoomScaleSheetLayoutView="85" workbookViewId="0">
      <selection activeCell="R11" sqref="R11"/>
    </sheetView>
  </sheetViews>
  <sheetFormatPr defaultRowHeight="12.5"/>
  <cols>
    <col min="1" max="1" width="8" customWidth="1"/>
    <col min="2" max="2" width="15.453125" bestFit="1" customWidth="1"/>
    <col min="3" max="3" width="9.54296875" customWidth="1"/>
    <col min="5" max="6" width="9.54296875" customWidth="1"/>
    <col min="7" max="7" width="10" customWidth="1"/>
    <col min="8" max="8" width="9.81640625" customWidth="1"/>
    <col min="10" max="10" width="10.54296875" customWidth="1"/>
    <col min="11" max="11" width="8.81640625" customWidth="1"/>
    <col min="12" max="12" width="9.81640625" customWidth="1"/>
    <col min="13" max="13" width="8.81640625" customWidth="1"/>
    <col min="14" max="14" width="11" customWidth="1"/>
  </cols>
  <sheetData>
    <row r="1" spans="1:17" ht="12.75" customHeight="1">
      <c r="D1" s="863"/>
      <c r="E1" s="863"/>
      <c r="F1" s="863"/>
      <c r="G1" s="863"/>
      <c r="H1" s="863"/>
      <c r="I1" s="863"/>
      <c r="L1" s="957" t="s">
        <v>88</v>
      </c>
      <c r="M1" s="957"/>
    </row>
    <row r="2" spans="1:17" ht="15.5">
      <c r="A2" s="859" t="s">
        <v>0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</row>
    <row r="3" spans="1:17" ht="20">
      <c r="A3" s="860" t="s">
        <v>743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</row>
    <row r="4" spans="1:17" ht="11.25" customHeight="1"/>
    <row r="5" spans="1:17" ht="15.5">
      <c r="A5" s="859" t="s">
        <v>796</v>
      </c>
      <c r="B5" s="859"/>
      <c r="C5" s="859"/>
      <c r="D5" s="859"/>
      <c r="E5" s="859"/>
      <c r="F5" s="859"/>
      <c r="G5" s="859"/>
      <c r="H5" s="859"/>
      <c r="I5" s="859"/>
      <c r="J5" s="859"/>
      <c r="K5" s="859"/>
      <c r="L5" s="859"/>
      <c r="M5" s="859"/>
    </row>
    <row r="7" spans="1:17" ht="13">
      <c r="A7" s="862" t="s">
        <v>899</v>
      </c>
      <c r="B7" s="862"/>
      <c r="K7" s="105"/>
    </row>
    <row r="8" spans="1:17" ht="13">
      <c r="A8" s="28"/>
      <c r="B8" s="28"/>
      <c r="K8" s="95"/>
      <c r="L8" s="954" t="s">
        <v>832</v>
      </c>
      <c r="M8" s="954"/>
      <c r="N8" s="954"/>
    </row>
    <row r="9" spans="1:17" ht="15.75" customHeight="1">
      <c r="A9" s="955" t="s">
        <v>2</v>
      </c>
      <c r="B9" s="955" t="s">
        <v>3</v>
      </c>
      <c r="C9" s="833" t="s">
        <v>4</v>
      </c>
      <c r="D9" s="833"/>
      <c r="E9" s="833"/>
      <c r="F9" s="831"/>
      <c r="G9" s="959"/>
      <c r="H9" s="835" t="s">
        <v>102</v>
      </c>
      <c r="I9" s="835"/>
      <c r="J9" s="835"/>
      <c r="K9" s="835"/>
      <c r="L9" s="835"/>
      <c r="M9" s="955" t="s">
        <v>132</v>
      </c>
      <c r="N9" s="856" t="s">
        <v>133</v>
      </c>
    </row>
    <row r="10" spans="1:17" ht="39">
      <c r="A10" s="956"/>
      <c r="B10" s="956"/>
      <c r="C10" s="5" t="s">
        <v>5</v>
      </c>
      <c r="D10" s="5" t="s">
        <v>6</v>
      </c>
      <c r="E10" s="5" t="s">
        <v>354</v>
      </c>
      <c r="F10" s="7" t="s">
        <v>100</v>
      </c>
      <c r="G10" s="6" t="s">
        <v>355</v>
      </c>
      <c r="H10" s="5" t="s">
        <v>5</v>
      </c>
      <c r="I10" s="5" t="s">
        <v>6</v>
      </c>
      <c r="J10" s="5" t="s">
        <v>354</v>
      </c>
      <c r="K10" s="7" t="s">
        <v>100</v>
      </c>
      <c r="L10" s="7" t="s">
        <v>356</v>
      </c>
      <c r="M10" s="956"/>
      <c r="N10" s="856"/>
      <c r="P10" s="12"/>
      <c r="Q10" s="12"/>
    </row>
    <row r="11" spans="1:17" s="14" customFormat="1" ht="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7" ht="14.5">
      <c r="A12" s="342" t="s">
        <v>257</v>
      </c>
      <c r="B12" s="343" t="s">
        <v>901</v>
      </c>
      <c r="C12" s="518">
        <v>1327</v>
      </c>
      <c r="D12" s="518">
        <v>173</v>
      </c>
      <c r="E12" s="8">
        <v>0</v>
      </c>
      <c r="F12" s="347">
        <v>0</v>
      </c>
      <c r="G12" s="511">
        <f>SUM(C12:F12)</f>
        <v>1500</v>
      </c>
      <c r="H12" s="8">
        <v>1318</v>
      </c>
      <c r="I12" s="8">
        <v>171</v>
      </c>
      <c r="J12" s="8">
        <v>0</v>
      </c>
      <c r="K12" s="8">
        <v>0</v>
      </c>
      <c r="L12" s="8">
        <f>SUM(H12:K12)</f>
        <v>1489</v>
      </c>
      <c r="M12" s="8">
        <f>G12-L12</f>
        <v>11</v>
      </c>
      <c r="N12" s="949" t="s">
        <v>986</v>
      </c>
    </row>
    <row r="13" spans="1:17" ht="14.5">
      <c r="A13" s="342" t="s">
        <v>258</v>
      </c>
      <c r="B13" s="343" t="s">
        <v>902</v>
      </c>
      <c r="C13" s="518">
        <v>1662</v>
      </c>
      <c r="D13" s="518">
        <v>146</v>
      </c>
      <c r="E13" s="8">
        <v>0</v>
      </c>
      <c r="F13" s="347">
        <v>0</v>
      </c>
      <c r="G13" s="511">
        <f t="shared" ref="G13:G44" si="0">SUM(C13:F13)</f>
        <v>1808</v>
      </c>
      <c r="H13" s="8">
        <v>1658</v>
      </c>
      <c r="I13" s="8">
        <v>146</v>
      </c>
      <c r="J13" s="8">
        <v>0</v>
      </c>
      <c r="K13" s="8">
        <v>0</v>
      </c>
      <c r="L13" s="8">
        <f t="shared" ref="L13:L44" si="1">SUM(H13:K13)</f>
        <v>1804</v>
      </c>
      <c r="M13" s="8">
        <f t="shared" ref="M13:M44" si="2">G13-L13</f>
        <v>4</v>
      </c>
      <c r="N13" s="950"/>
    </row>
    <row r="14" spans="1:17" ht="14.5">
      <c r="A14" s="342" t="s">
        <v>259</v>
      </c>
      <c r="B14" s="343" t="s">
        <v>903</v>
      </c>
      <c r="C14" s="518">
        <v>766</v>
      </c>
      <c r="D14" s="518">
        <v>111</v>
      </c>
      <c r="E14" s="8">
        <v>0</v>
      </c>
      <c r="F14" s="347">
        <v>0</v>
      </c>
      <c r="G14" s="511">
        <f t="shared" si="0"/>
        <v>877</v>
      </c>
      <c r="H14" s="8">
        <v>764</v>
      </c>
      <c r="I14" s="8">
        <v>111</v>
      </c>
      <c r="J14" s="8">
        <v>0</v>
      </c>
      <c r="K14" s="8">
        <v>0</v>
      </c>
      <c r="L14" s="8">
        <f t="shared" si="1"/>
        <v>875</v>
      </c>
      <c r="M14" s="8">
        <f t="shared" si="2"/>
        <v>2</v>
      </c>
      <c r="N14" s="950"/>
    </row>
    <row r="15" spans="1:17" ht="14.5">
      <c r="A15" s="342" t="s">
        <v>260</v>
      </c>
      <c r="B15" s="343" t="s">
        <v>904</v>
      </c>
      <c r="C15" s="518">
        <v>1895</v>
      </c>
      <c r="D15" s="518">
        <v>102</v>
      </c>
      <c r="E15" s="8">
        <v>0</v>
      </c>
      <c r="F15" s="347">
        <v>0</v>
      </c>
      <c r="G15" s="511">
        <f t="shared" si="0"/>
        <v>1997</v>
      </c>
      <c r="H15" s="8">
        <v>1887</v>
      </c>
      <c r="I15" s="8">
        <v>102</v>
      </c>
      <c r="J15" s="8">
        <v>0</v>
      </c>
      <c r="K15" s="8">
        <v>0</v>
      </c>
      <c r="L15" s="8">
        <f t="shared" si="1"/>
        <v>1989</v>
      </c>
      <c r="M15" s="8">
        <f t="shared" si="2"/>
        <v>8</v>
      </c>
      <c r="N15" s="950"/>
    </row>
    <row r="16" spans="1:17" ht="14.5">
      <c r="A16" s="342" t="s">
        <v>261</v>
      </c>
      <c r="B16" s="343" t="s">
        <v>905</v>
      </c>
      <c r="C16" s="518">
        <v>777</v>
      </c>
      <c r="D16" s="518">
        <v>157</v>
      </c>
      <c r="E16" s="8">
        <v>0</v>
      </c>
      <c r="F16" s="347">
        <v>0</v>
      </c>
      <c r="G16" s="511">
        <f t="shared" si="0"/>
        <v>934</v>
      </c>
      <c r="H16" s="8">
        <v>777</v>
      </c>
      <c r="I16" s="8">
        <v>157</v>
      </c>
      <c r="J16" s="8">
        <v>0</v>
      </c>
      <c r="K16" s="8">
        <v>0</v>
      </c>
      <c r="L16" s="8">
        <f t="shared" si="1"/>
        <v>934</v>
      </c>
      <c r="M16" s="8">
        <f t="shared" si="2"/>
        <v>0</v>
      </c>
      <c r="N16" s="950"/>
    </row>
    <row r="17" spans="1:14" ht="14.5">
      <c r="A17" s="342" t="s">
        <v>262</v>
      </c>
      <c r="B17" s="343" t="s">
        <v>906</v>
      </c>
      <c r="C17" s="518">
        <v>1055</v>
      </c>
      <c r="D17" s="518">
        <v>50</v>
      </c>
      <c r="E17" s="8">
        <v>0</v>
      </c>
      <c r="F17" s="347">
        <v>0</v>
      </c>
      <c r="G17" s="511">
        <f t="shared" si="0"/>
        <v>1105</v>
      </c>
      <c r="H17" s="8">
        <v>1040</v>
      </c>
      <c r="I17" s="8">
        <v>48</v>
      </c>
      <c r="J17" s="8">
        <v>0</v>
      </c>
      <c r="K17" s="8">
        <v>0</v>
      </c>
      <c r="L17" s="8">
        <f t="shared" si="1"/>
        <v>1088</v>
      </c>
      <c r="M17" s="8">
        <f t="shared" si="2"/>
        <v>17</v>
      </c>
      <c r="N17" s="950"/>
    </row>
    <row r="18" spans="1:14" ht="14.5">
      <c r="A18" s="342" t="s">
        <v>263</v>
      </c>
      <c r="B18" s="343" t="s">
        <v>907</v>
      </c>
      <c r="C18" s="518">
        <v>1230</v>
      </c>
      <c r="D18" s="518">
        <v>150</v>
      </c>
      <c r="E18" s="8">
        <v>0</v>
      </c>
      <c r="F18" s="347">
        <v>0</v>
      </c>
      <c r="G18" s="511">
        <f t="shared" si="0"/>
        <v>1380</v>
      </c>
      <c r="H18" s="8">
        <v>1227</v>
      </c>
      <c r="I18" s="8">
        <v>141</v>
      </c>
      <c r="J18" s="8">
        <v>0</v>
      </c>
      <c r="K18" s="8">
        <v>0</v>
      </c>
      <c r="L18" s="8">
        <f t="shared" si="1"/>
        <v>1368</v>
      </c>
      <c r="M18" s="8">
        <f t="shared" si="2"/>
        <v>12</v>
      </c>
      <c r="N18" s="950"/>
    </row>
    <row r="19" spans="1:14" ht="14.5">
      <c r="A19" s="342" t="s">
        <v>264</v>
      </c>
      <c r="B19" s="343" t="s">
        <v>908</v>
      </c>
      <c r="C19" s="518">
        <v>1516</v>
      </c>
      <c r="D19" s="518">
        <v>254</v>
      </c>
      <c r="E19" s="8">
        <v>0</v>
      </c>
      <c r="F19" s="347">
        <v>0</v>
      </c>
      <c r="G19" s="511">
        <f t="shared" si="0"/>
        <v>1770</v>
      </c>
      <c r="H19" s="8">
        <v>1516</v>
      </c>
      <c r="I19" s="8">
        <v>254</v>
      </c>
      <c r="J19" s="8">
        <v>0</v>
      </c>
      <c r="K19" s="8">
        <v>0</v>
      </c>
      <c r="L19" s="8">
        <f t="shared" si="1"/>
        <v>1770</v>
      </c>
      <c r="M19" s="8">
        <f t="shared" si="2"/>
        <v>0</v>
      </c>
      <c r="N19" s="950"/>
    </row>
    <row r="20" spans="1:14" ht="14.5">
      <c r="A20" s="342" t="s">
        <v>283</v>
      </c>
      <c r="B20" s="343" t="s">
        <v>909</v>
      </c>
      <c r="C20" s="518">
        <v>1378</v>
      </c>
      <c r="D20" s="518">
        <v>18</v>
      </c>
      <c r="E20" s="8">
        <v>0</v>
      </c>
      <c r="F20" s="347">
        <v>0</v>
      </c>
      <c r="G20" s="511">
        <f t="shared" si="0"/>
        <v>1396</v>
      </c>
      <c r="H20" s="8">
        <v>1379</v>
      </c>
      <c r="I20" s="8">
        <v>17</v>
      </c>
      <c r="J20" s="8">
        <v>0</v>
      </c>
      <c r="K20" s="8">
        <v>0</v>
      </c>
      <c r="L20" s="8">
        <f t="shared" si="1"/>
        <v>1396</v>
      </c>
      <c r="M20" s="8">
        <f t="shared" si="2"/>
        <v>0</v>
      </c>
      <c r="N20" s="950"/>
    </row>
    <row r="21" spans="1:14" ht="14.5">
      <c r="A21" s="342" t="s">
        <v>284</v>
      </c>
      <c r="B21" s="343" t="s">
        <v>910</v>
      </c>
      <c r="C21" s="518">
        <v>776</v>
      </c>
      <c r="D21" s="518">
        <v>3</v>
      </c>
      <c r="E21" s="8">
        <v>0</v>
      </c>
      <c r="F21" s="347">
        <v>0</v>
      </c>
      <c r="G21" s="511">
        <f t="shared" si="0"/>
        <v>779</v>
      </c>
      <c r="H21" s="8">
        <v>700</v>
      </c>
      <c r="I21" s="8">
        <v>3</v>
      </c>
      <c r="J21" s="8">
        <v>0</v>
      </c>
      <c r="K21" s="8">
        <v>0</v>
      </c>
      <c r="L21" s="8">
        <f t="shared" si="1"/>
        <v>703</v>
      </c>
      <c r="M21" s="8">
        <f t="shared" si="2"/>
        <v>76</v>
      </c>
      <c r="N21" s="950"/>
    </row>
    <row r="22" spans="1:14" ht="14.5">
      <c r="A22" s="342" t="s">
        <v>285</v>
      </c>
      <c r="B22" s="343" t="s">
        <v>911</v>
      </c>
      <c r="C22" s="518">
        <v>1371</v>
      </c>
      <c r="D22" s="518">
        <v>109</v>
      </c>
      <c r="E22" s="8">
        <v>0</v>
      </c>
      <c r="F22" s="347">
        <v>0</v>
      </c>
      <c r="G22" s="511">
        <f t="shared" si="0"/>
        <v>1480</v>
      </c>
      <c r="H22" s="8">
        <v>1361</v>
      </c>
      <c r="I22" s="8">
        <v>106</v>
      </c>
      <c r="J22" s="8">
        <v>0</v>
      </c>
      <c r="K22" s="8">
        <v>0</v>
      </c>
      <c r="L22" s="8">
        <f t="shared" si="1"/>
        <v>1467</v>
      </c>
      <c r="M22" s="8">
        <f t="shared" si="2"/>
        <v>13</v>
      </c>
      <c r="N22" s="950"/>
    </row>
    <row r="23" spans="1:14" ht="14.5">
      <c r="A23" s="342" t="s">
        <v>313</v>
      </c>
      <c r="B23" s="343" t="s">
        <v>912</v>
      </c>
      <c r="C23" s="518">
        <v>1139</v>
      </c>
      <c r="D23" s="518">
        <v>28</v>
      </c>
      <c r="E23" s="8">
        <v>0</v>
      </c>
      <c r="F23" s="347">
        <v>0</v>
      </c>
      <c r="G23" s="511">
        <f t="shared" si="0"/>
        <v>1167</v>
      </c>
      <c r="H23" s="8">
        <v>1136</v>
      </c>
      <c r="I23" s="8">
        <v>28</v>
      </c>
      <c r="J23" s="8">
        <v>0</v>
      </c>
      <c r="K23" s="8">
        <v>0</v>
      </c>
      <c r="L23" s="8">
        <f t="shared" si="1"/>
        <v>1164</v>
      </c>
      <c r="M23" s="8">
        <f t="shared" si="2"/>
        <v>3</v>
      </c>
      <c r="N23" s="950"/>
    </row>
    <row r="24" spans="1:14" ht="14.5">
      <c r="A24" s="342" t="s">
        <v>314</v>
      </c>
      <c r="B24" s="343" t="s">
        <v>913</v>
      </c>
      <c r="C24" s="518">
        <v>1028</v>
      </c>
      <c r="D24" s="518">
        <v>254</v>
      </c>
      <c r="E24" s="8">
        <v>0</v>
      </c>
      <c r="F24" s="347">
        <v>0</v>
      </c>
      <c r="G24" s="511">
        <f t="shared" si="0"/>
        <v>1282</v>
      </c>
      <c r="H24" s="8">
        <v>1019</v>
      </c>
      <c r="I24" s="8">
        <v>254</v>
      </c>
      <c r="J24" s="8">
        <v>0</v>
      </c>
      <c r="K24" s="8">
        <v>0</v>
      </c>
      <c r="L24" s="8">
        <f t="shared" si="1"/>
        <v>1273</v>
      </c>
      <c r="M24" s="8">
        <f t="shared" si="2"/>
        <v>9</v>
      </c>
      <c r="N24" s="950"/>
    </row>
    <row r="25" spans="1:14" ht="14.5">
      <c r="A25" s="342" t="s">
        <v>315</v>
      </c>
      <c r="B25" s="343" t="s">
        <v>914</v>
      </c>
      <c r="C25" s="518">
        <v>1089</v>
      </c>
      <c r="D25" s="518">
        <v>46</v>
      </c>
      <c r="E25" s="8">
        <v>0</v>
      </c>
      <c r="F25" s="347">
        <v>0</v>
      </c>
      <c r="G25" s="511">
        <f t="shared" si="0"/>
        <v>1135</v>
      </c>
      <c r="H25" s="8">
        <v>1085</v>
      </c>
      <c r="I25" s="8">
        <v>43</v>
      </c>
      <c r="J25" s="8">
        <v>0</v>
      </c>
      <c r="K25" s="8">
        <v>0</v>
      </c>
      <c r="L25" s="8">
        <f t="shared" si="1"/>
        <v>1128</v>
      </c>
      <c r="M25" s="8">
        <f t="shared" si="2"/>
        <v>7</v>
      </c>
      <c r="N25" s="950"/>
    </row>
    <row r="26" spans="1:14" ht="14.5">
      <c r="A26" s="342" t="s">
        <v>316</v>
      </c>
      <c r="B26" s="343" t="s">
        <v>915</v>
      </c>
      <c r="C26" s="518">
        <v>455</v>
      </c>
      <c r="D26" s="518">
        <v>35</v>
      </c>
      <c r="E26" s="8">
        <v>41</v>
      </c>
      <c r="F26" s="347">
        <v>0</v>
      </c>
      <c r="G26" s="511">
        <f t="shared" si="0"/>
        <v>531</v>
      </c>
      <c r="H26" s="8">
        <v>454</v>
      </c>
      <c r="I26" s="8">
        <v>35</v>
      </c>
      <c r="J26" s="8">
        <v>41</v>
      </c>
      <c r="K26" s="8">
        <v>0</v>
      </c>
      <c r="L26" s="8">
        <f t="shared" si="1"/>
        <v>530</v>
      </c>
      <c r="M26" s="8">
        <f t="shared" si="2"/>
        <v>1</v>
      </c>
      <c r="N26" s="950"/>
    </row>
    <row r="27" spans="1:14" ht="14.5">
      <c r="A27" s="342" t="s">
        <v>916</v>
      </c>
      <c r="B27" s="343" t="s">
        <v>917</v>
      </c>
      <c r="C27" s="518">
        <v>1763</v>
      </c>
      <c r="D27" s="518">
        <v>174</v>
      </c>
      <c r="E27" s="8">
        <v>0</v>
      </c>
      <c r="F27" s="347">
        <v>0</v>
      </c>
      <c r="G27" s="511">
        <f t="shared" si="0"/>
        <v>1937</v>
      </c>
      <c r="H27" s="8">
        <v>1738</v>
      </c>
      <c r="I27" s="8">
        <v>163</v>
      </c>
      <c r="J27" s="8">
        <v>0</v>
      </c>
      <c r="K27" s="8">
        <v>0</v>
      </c>
      <c r="L27" s="8">
        <f t="shared" si="1"/>
        <v>1901</v>
      </c>
      <c r="M27" s="8">
        <f t="shared" si="2"/>
        <v>36</v>
      </c>
      <c r="N27" s="950"/>
    </row>
    <row r="28" spans="1:14" ht="14.5">
      <c r="A28" s="342" t="s">
        <v>918</v>
      </c>
      <c r="B28" s="343" t="s">
        <v>919</v>
      </c>
      <c r="C28" s="518">
        <v>1125</v>
      </c>
      <c r="D28" s="518">
        <v>18</v>
      </c>
      <c r="E28" s="8">
        <v>0</v>
      </c>
      <c r="F28" s="347">
        <v>0</v>
      </c>
      <c r="G28" s="511">
        <f t="shared" si="0"/>
        <v>1143</v>
      </c>
      <c r="H28" s="8">
        <v>1100</v>
      </c>
      <c r="I28" s="8">
        <v>17</v>
      </c>
      <c r="J28" s="8">
        <v>0</v>
      </c>
      <c r="K28" s="8">
        <v>0</v>
      </c>
      <c r="L28" s="8">
        <f t="shared" si="1"/>
        <v>1117</v>
      </c>
      <c r="M28" s="8">
        <f t="shared" si="2"/>
        <v>26</v>
      </c>
      <c r="N28" s="950"/>
    </row>
    <row r="29" spans="1:14" ht="14.5">
      <c r="A29" s="342" t="s">
        <v>920</v>
      </c>
      <c r="B29" s="343" t="s">
        <v>921</v>
      </c>
      <c r="C29" s="518">
        <v>1559</v>
      </c>
      <c r="D29" s="518">
        <v>165</v>
      </c>
      <c r="E29" s="8">
        <v>0</v>
      </c>
      <c r="F29" s="347">
        <v>0</v>
      </c>
      <c r="G29" s="511">
        <f t="shared" si="0"/>
        <v>1724</v>
      </c>
      <c r="H29" s="8">
        <v>1556</v>
      </c>
      <c r="I29" s="8">
        <v>165</v>
      </c>
      <c r="J29" s="8">
        <v>0</v>
      </c>
      <c r="K29" s="8">
        <v>0</v>
      </c>
      <c r="L29" s="8">
        <f t="shared" si="1"/>
        <v>1721</v>
      </c>
      <c r="M29" s="8">
        <f t="shared" si="2"/>
        <v>3</v>
      </c>
      <c r="N29" s="950"/>
    </row>
    <row r="30" spans="1:14" ht="14.5">
      <c r="A30" s="342" t="s">
        <v>922</v>
      </c>
      <c r="B30" s="343" t="s">
        <v>923</v>
      </c>
      <c r="C30" s="518">
        <v>1315</v>
      </c>
      <c r="D30" s="518">
        <v>402</v>
      </c>
      <c r="E30" s="8">
        <v>0</v>
      </c>
      <c r="F30" s="347">
        <v>0</v>
      </c>
      <c r="G30" s="511">
        <f t="shared" si="0"/>
        <v>1717</v>
      </c>
      <c r="H30" s="8">
        <v>1306</v>
      </c>
      <c r="I30" s="8">
        <v>402</v>
      </c>
      <c r="J30" s="8">
        <v>0</v>
      </c>
      <c r="K30" s="8">
        <v>0</v>
      </c>
      <c r="L30" s="8">
        <f t="shared" si="1"/>
        <v>1708</v>
      </c>
      <c r="M30" s="8">
        <f t="shared" si="2"/>
        <v>9</v>
      </c>
      <c r="N30" s="950"/>
    </row>
    <row r="31" spans="1:14" ht="14.5">
      <c r="A31" s="342" t="s">
        <v>924</v>
      </c>
      <c r="B31" s="343" t="s">
        <v>925</v>
      </c>
      <c r="C31" s="518">
        <v>1537</v>
      </c>
      <c r="D31" s="518">
        <v>199</v>
      </c>
      <c r="E31" s="8">
        <v>0</v>
      </c>
      <c r="F31" s="347">
        <v>0</v>
      </c>
      <c r="G31" s="511">
        <f t="shared" si="0"/>
        <v>1736</v>
      </c>
      <c r="H31" s="8">
        <v>1529</v>
      </c>
      <c r="I31" s="8">
        <v>196</v>
      </c>
      <c r="J31" s="8">
        <v>0</v>
      </c>
      <c r="K31" s="8">
        <v>0</v>
      </c>
      <c r="L31" s="8">
        <f t="shared" si="1"/>
        <v>1725</v>
      </c>
      <c r="M31" s="8">
        <f t="shared" si="2"/>
        <v>11</v>
      </c>
      <c r="N31" s="950"/>
    </row>
    <row r="32" spans="1:14" ht="14.5">
      <c r="A32" s="342" t="s">
        <v>926</v>
      </c>
      <c r="B32" s="343" t="s">
        <v>927</v>
      </c>
      <c r="C32" s="518">
        <v>1172</v>
      </c>
      <c r="D32" s="518">
        <v>32</v>
      </c>
      <c r="E32" s="8">
        <v>0</v>
      </c>
      <c r="F32" s="347">
        <v>0</v>
      </c>
      <c r="G32" s="511">
        <f t="shared" si="0"/>
        <v>1204</v>
      </c>
      <c r="H32" s="8">
        <v>1167</v>
      </c>
      <c r="I32" s="8">
        <v>32</v>
      </c>
      <c r="J32" s="8">
        <v>0</v>
      </c>
      <c r="K32" s="8">
        <v>0</v>
      </c>
      <c r="L32" s="8">
        <f t="shared" si="1"/>
        <v>1199</v>
      </c>
      <c r="M32" s="8">
        <f t="shared" si="2"/>
        <v>5</v>
      </c>
      <c r="N32" s="950"/>
    </row>
    <row r="33" spans="1:14" ht="14.5">
      <c r="A33" s="342" t="s">
        <v>928</v>
      </c>
      <c r="B33" s="343" t="s">
        <v>929</v>
      </c>
      <c r="C33" s="518">
        <v>1725</v>
      </c>
      <c r="D33" s="518">
        <v>169</v>
      </c>
      <c r="E33" s="8">
        <v>0</v>
      </c>
      <c r="F33" s="347">
        <v>0</v>
      </c>
      <c r="G33" s="511">
        <f t="shared" si="0"/>
        <v>1894</v>
      </c>
      <c r="H33" s="8">
        <v>1717</v>
      </c>
      <c r="I33" s="8">
        <v>169</v>
      </c>
      <c r="J33" s="8">
        <v>0</v>
      </c>
      <c r="K33" s="8">
        <v>0</v>
      </c>
      <c r="L33" s="8">
        <f t="shared" si="1"/>
        <v>1886</v>
      </c>
      <c r="M33" s="8">
        <f t="shared" si="2"/>
        <v>8</v>
      </c>
      <c r="N33" s="950"/>
    </row>
    <row r="34" spans="1:14" ht="14.5">
      <c r="A34" s="342" t="s">
        <v>930</v>
      </c>
      <c r="B34" s="343" t="s">
        <v>931</v>
      </c>
      <c r="C34" s="518">
        <v>945</v>
      </c>
      <c r="D34" s="518">
        <v>82</v>
      </c>
      <c r="E34" s="8">
        <v>0</v>
      </c>
      <c r="F34" s="347">
        <v>0</v>
      </c>
      <c r="G34" s="511">
        <f t="shared" si="0"/>
        <v>1027</v>
      </c>
      <c r="H34" s="8">
        <v>927</v>
      </c>
      <c r="I34" s="8">
        <v>81</v>
      </c>
      <c r="J34" s="8">
        <v>0</v>
      </c>
      <c r="K34" s="8">
        <v>0</v>
      </c>
      <c r="L34" s="8">
        <f t="shared" si="1"/>
        <v>1008</v>
      </c>
      <c r="M34" s="8">
        <f t="shared" si="2"/>
        <v>19</v>
      </c>
      <c r="N34" s="950"/>
    </row>
    <row r="35" spans="1:14" ht="14.5">
      <c r="A35" s="342" t="s">
        <v>932</v>
      </c>
      <c r="B35" s="343" t="s">
        <v>933</v>
      </c>
      <c r="C35" s="518">
        <v>1068</v>
      </c>
      <c r="D35" s="518">
        <v>1</v>
      </c>
      <c r="E35" s="8">
        <v>0</v>
      </c>
      <c r="F35" s="347">
        <v>0</v>
      </c>
      <c r="G35" s="511">
        <f t="shared" si="0"/>
        <v>1069</v>
      </c>
      <c r="H35" s="8">
        <v>1017</v>
      </c>
      <c r="I35" s="8">
        <v>1</v>
      </c>
      <c r="J35" s="8">
        <v>0</v>
      </c>
      <c r="K35" s="8">
        <v>0</v>
      </c>
      <c r="L35" s="8">
        <f t="shared" si="1"/>
        <v>1018</v>
      </c>
      <c r="M35" s="8">
        <f t="shared" si="2"/>
        <v>51</v>
      </c>
      <c r="N35" s="950"/>
    </row>
    <row r="36" spans="1:14" ht="14.5">
      <c r="A36" s="342" t="s">
        <v>934</v>
      </c>
      <c r="B36" s="343" t="s">
        <v>935</v>
      </c>
      <c r="C36" s="518">
        <v>1027</v>
      </c>
      <c r="D36" s="518">
        <v>150</v>
      </c>
      <c r="E36" s="8">
        <v>0</v>
      </c>
      <c r="F36" s="347">
        <v>0</v>
      </c>
      <c r="G36" s="511">
        <f t="shared" si="0"/>
        <v>1177</v>
      </c>
      <c r="H36" s="8">
        <v>1012</v>
      </c>
      <c r="I36" s="8">
        <v>138</v>
      </c>
      <c r="J36" s="8">
        <v>0</v>
      </c>
      <c r="K36" s="8">
        <v>0</v>
      </c>
      <c r="L36" s="8">
        <f t="shared" si="1"/>
        <v>1150</v>
      </c>
      <c r="M36" s="8">
        <f t="shared" si="2"/>
        <v>27</v>
      </c>
      <c r="N36" s="950"/>
    </row>
    <row r="37" spans="1:14" ht="14.5">
      <c r="A37" s="342" t="s">
        <v>936</v>
      </c>
      <c r="B37" s="343" t="s">
        <v>937</v>
      </c>
      <c r="C37" s="518">
        <v>1180</v>
      </c>
      <c r="D37" s="518">
        <v>10</v>
      </c>
      <c r="E37" s="8">
        <v>0</v>
      </c>
      <c r="F37" s="347">
        <v>0</v>
      </c>
      <c r="G37" s="511">
        <f t="shared" si="0"/>
        <v>1190</v>
      </c>
      <c r="H37" s="8">
        <v>1178</v>
      </c>
      <c r="I37" s="8">
        <v>10</v>
      </c>
      <c r="J37" s="8">
        <v>0</v>
      </c>
      <c r="K37" s="8">
        <v>0</v>
      </c>
      <c r="L37" s="8">
        <f t="shared" si="1"/>
        <v>1188</v>
      </c>
      <c r="M37" s="8">
        <f t="shared" si="2"/>
        <v>2</v>
      </c>
      <c r="N37" s="950"/>
    </row>
    <row r="38" spans="1:14" ht="14.5">
      <c r="A38" s="342" t="s">
        <v>938</v>
      </c>
      <c r="B38" s="343" t="s">
        <v>939</v>
      </c>
      <c r="C38" s="518">
        <v>1103</v>
      </c>
      <c r="D38" s="518">
        <v>140</v>
      </c>
      <c r="E38" s="8">
        <v>0</v>
      </c>
      <c r="F38" s="347">
        <v>0</v>
      </c>
      <c r="G38" s="511">
        <f t="shared" si="0"/>
        <v>1243</v>
      </c>
      <c r="H38" s="8">
        <v>1098</v>
      </c>
      <c r="I38" s="8">
        <v>140</v>
      </c>
      <c r="J38" s="8">
        <v>0</v>
      </c>
      <c r="K38" s="8">
        <v>0</v>
      </c>
      <c r="L38" s="8">
        <f t="shared" si="1"/>
        <v>1238</v>
      </c>
      <c r="M38" s="8">
        <f t="shared" si="2"/>
        <v>5</v>
      </c>
      <c r="N38" s="950"/>
    </row>
    <row r="39" spans="1:14" ht="14.5">
      <c r="A39" s="342" t="s">
        <v>940</v>
      </c>
      <c r="B39" s="345" t="s">
        <v>941</v>
      </c>
      <c r="C39" s="518">
        <v>954</v>
      </c>
      <c r="D39" s="518">
        <v>107</v>
      </c>
      <c r="E39" s="8">
        <v>0</v>
      </c>
      <c r="F39" s="347">
        <v>0</v>
      </c>
      <c r="G39" s="511">
        <f t="shared" si="0"/>
        <v>1061</v>
      </c>
      <c r="H39" s="8">
        <v>954</v>
      </c>
      <c r="I39" s="8">
        <v>107</v>
      </c>
      <c r="J39" s="8">
        <v>0</v>
      </c>
      <c r="K39" s="8">
        <v>0</v>
      </c>
      <c r="L39" s="8">
        <f t="shared" si="1"/>
        <v>1061</v>
      </c>
      <c r="M39" s="8">
        <f t="shared" si="2"/>
        <v>0</v>
      </c>
      <c r="N39" s="950"/>
    </row>
    <row r="40" spans="1:14" ht="14.5">
      <c r="A40" s="342" t="s">
        <v>942</v>
      </c>
      <c r="B40" s="345" t="s">
        <v>943</v>
      </c>
      <c r="C40" s="518">
        <v>653</v>
      </c>
      <c r="D40" s="518">
        <v>0</v>
      </c>
      <c r="E40" s="8">
        <v>0</v>
      </c>
      <c r="F40" s="347">
        <v>0</v>
      </c>
      <c r="G40" s="511">
        <f t="shared" si="0"/>
        <v>653</v>
      </c>
      <c r="H40" s="8">
        <v>640</v>
      </c>
      <c r="I40" s="8">
        <v>0</v>
      </c>
      <c r="J40" s="8">
        <v>0</v>
      </c>
      <c r="K40" s="8">
        <v>0</v>
      </c>
      <c r="L40" s="8">
        <f t="shared" si="1"/>
        <v>640</v>
      </c>
      <c r="M40" s="8">
        <f t="shared" si="2"/>
        <v>13</v>
      </c>
      <c r="N40" s="950"/>
    </row>
    <row r="41" spans="1:14" ht="14.5">
      <c r="A41" s="342" t="s">
        <v>944</v>
      </c>
      <c r="B41" s="345" t="s">
        <v>945</v>
      </c>
      <c r="C41" s="518">
        <v>759</v>
      </c>
      <c r="D41" s="518">
        <v>44</v>
      </c>
      <c r="E41" s="8">
        <v>0</v>
      </c>
      <c r="F41" s="347">
        <v>0</v>
      </c>
      <c r="G41" s="511">
        <f t="shared" si="0"/>
        <v>803</v>
      </c>
      <c r="H41" s="8">
        <v>759</v>
      </c>
      <c r="I41" s="8">
        <v>44</v>
      </c>
      <c r="J41" s="8">
        <v>0</v>
      </c>
      <c r="K41" s="8">
        <v>0</v>
      </c>
      <c r="L41" s="8">
        <f t="shared" si="1"/>
        <v>803</v>
      </c>
      <c r="M41" s="8">
        <f t="shared" si="2"/>
        <v>0</v>
      </c>
      <c r="N41" s="950"/>
    </row>
    <row r="42" spans="1:14" ht="14.5">
      <c r="A42" s="342" t="s">
        <v>946</v>
      </c>
      <c r="B42" s="345" t="s">
        <v>947</v>
      </c>
      <c r="C42" s="518">
        <v>442</v>
      </c>
      <c r="D42" s="518">
        <v>38</v>
      </c>
      <c r="E42" s="8">
        <v>0</v>
      </c>
      <c r="F42" s="347">
        <v>0</v>
      </c>
      <c r="G42" s="511">
        <f t="shared" si="0"/>
        <v>480</v>
      </c>
      <c r="H42" s="8">
        <v>440</v>
      </c>
      <c r="I42" s="8">
        <v>36</v>
      </c>
      <c r="J42" s="8">
        <v>0</v>
      </c>
      <c r="K42" s="8">
        <v>0</v>
      </c>
      <c r="L42" s="8">
        <f t="shared" si="1"/>
        <v>476</v>
      </c>
      <c r="M42" s="8">
        <f t="shared" si="2"/>
        <v>4</v>
      </c>
      <c r="N42" s="950"/>
    </row>
    <row r="43" spans="1:14" ht="25">
      <c r="A43" s="342" t="s">
        <v>948</v>
      </c>
      <c r="B43" s="345" t="s">
        <v>949</v>
      </c>
      <c r="C43" s="518">
        <v>322</v>
      </c>
      <c r="D43" s="518">
        <v>67</v>
      </c>
      <c r="E43" s="8">
        <v>0</v>
      </c>
      <c r="F43" s="347">
        <v>0</v>
      </c>
      <c r="G43" s="511">
        <f t="shared" si="0"/>
        <v>389</v>
      </c>
      <c r="H43" s="8">
        <v>322</v>
      </c>
      <c r="I43" s="8">
        <v>67</v>
      </c>
      <c r="J43" s="8">
        <v>0</v>
      </c>
      <c r="K43" s="8">
        <v>0</v>
      </c>
      <c r="L43" s="8">
        <f t="shared" si="1"/>
        <v>389</v>
      </c>
      <c r="M43" s="8">
        <f t="shared" si="2"/>
        <v>0</v>
      </c>
      <c r="N43" s="950"/>
    </row>
    <row r="44" spans="1:14" ht="25">
      <c r="A44" s="342" t="s">
        <v>950</v>
      </c>
      <c r="B44" s="345" t="s">
        <v>951</v>
      </c>
      <c r="C44" s="518">
        <v>629</v>
      </c>
      <c r="D44" s="518">
        <v>8</v>
      </c>
      <c r="E44" s="8">
        <v>0</v>
      </c>
      <c r="F44" s="347">
        <v>0</v>
      </c>
      <c r="G44" s="511">
        <f t="shared" si="0"/>
        <v>637</v>
      </c>
      <c r="H44" s="8">
        <v>606</v>
      </c>
      <c r="I44" s="8">
        <v>8</v>
      </c>
      <c r="J44" s="8">
        <v>0</v>
      </c>
      <c r="K44" s="8">
        <v>0</v>
      </c>
      <c r="L44" s="8">
        <f t="shared" si="1"/>
        <v>614</v>
      </c>
      <c r="M44" s="8">
        <f t="shared" si="2"/>
        <v>23</v>
      </c>
      <c r="N44" s="950"/>
    </row>
    <row r="45" spans="1:14" ht="13">
      <c r="A45" s="3" t="s">
        <v>18</v>
      </c>
      <c r="B45" s="9"/>
      <c r="C45" s="660">
        <f>SUM(C12:C44)</f>
        <v>36742</v>
      </c>
      <c r="D45" s="660">
        <f t="shared" ref="D45:G45" si="3">SUM(D12:D44)</f>
        <v>3442</v>
      </c>
      <c r="E45" s="660">
        <f t="shared" si="3"/>
        <v>41</v>
      </c>
      <c r="F45" s="660">
        <f t="shared" si="3"/>
        <v>0</v>
      </c>
      <c r="G45" s="660">
        <f t="shared" si="3"/>
        <v>40225</v>
      </c>
      <c r="H45" s="660">
        <f t="shared" ref="H45" si="4">SUM(H12:H44)</f>
        <v>36387</v>
      </c>
      <c r="I45" s="660">
        <f t="shared" ref="I45" si="5">SUM(I12:I44)</f>
        <v>3392</v>
      </c>
      <c r="J45" s="660">
        <f t="shared" ref="J45" si="6">SUM(J12:J44)</f>
        <v>41</v>
      </c>
      <c r="K45" s="660">
        <f t="shared" ref="K45" si="7">SUM(K12:K44)</f>
        <v>0</v>
      </c>
      <c r="L45" s="660">
        <f t="shared" ref="L45:M45" si="8">SUM(L12:L44)</f>
        <v>39820</v>
      </c>
      <c r="M45" s="660">
        <f t="shared" si="8"/>
        <v>405</v>
      </c>
      <c r="N45" s="951"/>
    </row>
    <row r="46" spans="1:14" ht="26.15" customHeight="1">
      <c r="A46" s="952" t="s">
        <v>1024</v>
      </c>
      <c r="B46" s="953"/>
      <c r="C46" s="953"/>
      <c r="D46" s="953"/>
      <c r="E46" s="953"/>
      <c r="F46" s="953"/>
      <c r="G46" s="953"/>
      <c r="H46" s="953"/>
      <c r="I46" s="953"/>
      <c r="J46" s="953"/>
      <c r="K46" s="953"/>
      <c r="L46" s="953"/>
      <c r="M46" s="953"/>
      <c r="N46" s="953"/>
    </row>
    <row r="47" spans="1:14">
      <c r="A47" s="10" t="s">
        <v>8</v>
      </c>
    </row>
    <row r="48" spans="1:14">
      <c r="A48" t="s">
        <v>9</v>
      </c>
    </row>
    <row r="49" spans="1:14" ht="13">
      <c r="A49" t="s">
        <v>10</v>
      </c>
      <c r="J49" s="11" t="s">
        <v>11</v>
      </c>
      <c r="K49" s="11"/>
      <c r="L49" s="11" t="s">
        <v>11</v>
      </c>
    </row>
    <row r="50" spans="1:14" ht="13">
      <c r="A50" s="15" t="s">
        <v>425</v>
      </c>
      <c r="J50" s="11"/>
      <c r="K50" s="11"/>
      <c r="L50" s="11"/>
    </row>
    <row r="51" spans="1:14">
      <c r="C51" s="15" t="s">
        <v>426</v>
      </c>
      <c r="E51" s="12"/>
      <c r="F51" s="12"/>
      <c r="G51" s="12"/>
      <c r="H51" s="12"/>
      <c r="I51" s="12"/>
      <c r="J51" s="12"/>
      <c r="K51" s="12"/>
      <c r="L51" s="12"/>
      <c r="M51" s="12"/>
    </row>
    <row r="52" spans="1:14">
      <c r="C52" s="15"/>
      <c r="E52" s="12"/>
      <c r="F52" s="12"/>
      <c r="G52" s="12"/>
      <c r="H52" s="12"/>
      <c r="I52" s="12"/>
      <c r="J52" s="12"/>
      <c r="K52" s="12"/>
      <c r="L52" s="12"/>
      <c r="M52" s="12"/>
    </row>
    <row r="53" spans="1:14" s="274" customFormat="1" ht="15.65" customHeight="1">
      <c r="A53" s="197"/>
      <c r="B53" s="197"/>
      <c r="C53"/>
      <c r="D53"/>
      <c r="E53"/>
      <c r="F53"/>
      <c r="G53"/>
      <c r="H53"/>
      <c r="I53" s="402"/>
      <c r="J53" s="402"/>
      <c r="K53"/>
      <c r="L53" s="471" t="s">
        <v>13</v>
      </c>
      <c r="M53" s="402"/>
      <c r="N53" s="402"/>
    </row>
    <row r="54" spans="1:14" s="274" customFormat="1" ht="15.65" customHeight="1">
      <c r="A54" s="197" t="s">
        <v>12</v>
      </c>
      <c r="B54"/>
      <c r="C54" s="399"/>
      <c r="D54" s="826" t="s">
        <v>13</v>
      </c>
      <c r="E54" s="826"/>
      <c r="F54" s="14"/>
      <c r="G54"/>
      <c r="H54"/>
      <c r="I54" s="402"/>
      <c r="J54" s="402"/>
      <c r="K54" s="341" t="s">
        <v>14</v>
      </c>
      <c r="L54" s="341"/>
      <c r="M54" s="402"/>
      <c r="N54" s="402"/>
    </row>
    <row r="55" spans="1:14" s="274" customFormat="1" ht="15.75" customHeight="1">
      <c r="A55" s="197"/>
      <c r="B55" s="197"/>
      <c r="C55" s="827" t="s">
        <v>898</v>
      </c>
      <c r="D55" s="827"/>
      <c r="E55" s="827"/>
      <c r="F55" s="827"/>
      <c r="G55"/>
      <c r="H55"/>
      <c r="I55"/>
      <c r="J55"/>
      <c r="K55" s="341" t="s">
        <v>953</v>
      </c>
      <c r="L55" s="341"/>
      <c r="M55" s="31"/>
      <c r="N55" s="31"/>
    </row>
    <row r="56" spans="1:14" s="274" customFormat="1" ht="13">
      <c r="A56"/>
      <c r="B56"/>
      <c r="C56"/>
      <c r="D56"/>
      <c r="E56"/>
      <c r="F56"/>
      <c r="G56"/>
      <c r="H56"/>
      <c r="I56" s="478"/>
      <c r="J56" s="478"/>
      <c r="K56" s="201" t="s">
        <v>84</v>
      </c>
      <c r="L56" s="401"/>
      <c r="M56" s="478"/>
      <c r="N56"/>
    </row>
    <row r="57" spans="1:14">
      <c r="A57" s="958"/>
      <c r="B57" s="958"/>
      <c r="C57" s="958"/>
      <c r="D57" s="958"/>
      <c r="E57" s="958"/>
      <c r="F57" s="958"/>
      <c r="G57" s="958"/>
      <c r="H57" s="958"/>
      <c r="I57" s="958"/>
      <c r="J57" s="958"/>
      <c r="K57" s="958"/>
      <c r="L57" s="958"/>
      <c r="M57" s="958"/>
    </row>
  </sheetData>
  <mergeCells count="18">
    <mergeCell ref="A57:M57"/>
    <mergeCell ref="H9:L9"/>
    <mergeCell ref="C9:G9"/>
    <mergeCell ref="N9:N10"/>
    <mergeCell ref="D54:E54"/>
    <mergeCell ref="C55:F55"/>
    <mergeCell ref="N12:N45"/>
    <mergeCell ref="A46:N46"/>
    <mergeCell ref="L8:N8"/>
    <mergeCell ref="A7:B7"/>
    <mergeCell ref="M9:M10"/>
    <mergeCell ref="D1:I1"/>
    <mergeCell ref="A5:M5"/>
    <mergeCell ref="A3:M3"/>
    <mergeCell ref="A2:M2"/>
    <mergeCell ref="L1:M1"/>
    <mergeCell ref="B9:B10"/>
    <mergeCell ref="A9:A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65</vt:i4>
      </vt:variant>
    </vt:vector>
  </HeadingPairs>
  <TitlesOfParts>
    <vt:vector size="137" baseType="lpstr">
      <vt:lpstr>First-Page</vt:lpstr>
      <vt:lpstr>Contents</vt:lpstr>
      <vt:lpstr>Sheet1</vt:lpstr>
      <vt:lpstr>AT-1-Gen_Info </vt:lpstr>
      <vt:lpstr>AT-2-S1 BUDGET</vt:lpstr>
      <vt:lpstr>AT_2A_fundflow</vt:lpstr>
      <vt:lpstr>AT-2B_DBT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AT32_Drought Pry Util</vt:lpstr>
      <vt:lpstr>AT-32A Drought UPry Util</vt:lpstr>
      <vt:lpstr>Sheet2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'AT-23A _AMS'!Print_Area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 '!Print_Area</vt:lpstr>
      <vt:lpstr>AT27B_Req_FG_CA_NCLP!Print_Area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'AT-2B_DBT'!Print_Area</vt:lpstr>
      <vt:lpstr>'AT-2-S1 BUDGET'!Print_Area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2020-03-13T11:35:39Z</cp:lastPrinted>
  <dcterms:created xsi:type="dcterms:W3CDTF">1996-10-14T23:33:28Z</dcterms:created>
  <dcterms:modified xsi:type="dcterms:W3CDTF">2020-05-10T18:28:44Z</dcterms:modified>
</cp:coreProperties>
</file>