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MDM\BKP_07.07.2017\2020-21\Assam\"/>
    </mc:Choice>
  </mc:AlternateContent>
  <xr:revisionPtr revIDLastSave="0" documentId="13_ncr:1_{4D0525F4-0F0A-4F84-AF0E-25286FED048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-21" sheetId="1" r:id="rId1"/>
  </sheets>
  <definedNames>
    <definedName name="_xlnm.Print_Area" localSheetId="0">'2020-21'!$A$1:$G$1104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60" i="1" l="1"/>
  <c r="V855" i="1"/>
  <c r="S842" i="1"/>
  <c r="S843" i="1"/>
  <c r="S874" i="1" s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W855" i="1" s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41" i="1"/>
  <c r="O874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03" i="1"/>
  <c r="C453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46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10" i="1"/>
  <c r="G1093" i="1" l="1"/>
  <c r="F1093" i="1"/>
  <c r="B1104" i="1" l="1"/>
  <c r="F1104" i="1" s="1"/>
  <c r="A1104" i="1"/>
  <c r="E1104" i="1" s="1"/>
  <c r="G1098" i="1"/>
  <c r="F1098" i="1"/>
  <c r="E1093" i="1"/>
  <c r="I1093" i="1" s="1"/>
  <c r="D1093" i="1"/>
  <c r="H1093" i="1" s="1"/>
  <c r="F1074" i="1"/>
  <c r="E1074" i="1"/>
  <c r="G1068" i="1"/>
  <c r="F1068" i="1"/>
  <c r="E1060" i="1"/>
  <c r="J1040" i="1"/>
  <c r="B1040" i="1"/>
  <c r="C1040" i="1" s="1"/>
  <c r="C1034" i="1"/>
  <c r="A1040" i="1" s="1"/>
  <c r="E1033" i="1"/>
  <c r="F1033" i="1" s="1"/>
  <c r="E1032" i="1"/>
  <c r="F1032" i="1" s="1"/>
  <c r="D1031" i="1"/>
  <c r="E1031" i="1" s="1"/>
  <c r="F1031" i="1" s="1"/>
  <c r="D1025" i="1"/>
  <c r="E1015" i="1"/>
  <c r="D1015" i="1"/>
  <c r="C1015" i="1"/>
  <c r="G1014" i="1"/>
  <c r="F1014" i="1"/>
  <c r="G1013" i="1"/>
  <c r="F1013" i="1"/>
  <c r="D1008" i="1"/>
  <c r="C1008" i="1"/>
  <c r="E1007" i="1"/>
  <c r="F1007" i="1" s="1"/>
  <c r="E1006" i="1"/>
  <c r="F1006" i="1" s="1"/>
  <c r="E1005" i="1"/>
  <c r="F1005" i="1" s="1"/>
  <c r="D999" i="1"/>
  <c r="D1000" i="1" s="1"/>
  <c r="J989" i="1"/>
  <c r="I989" i="1"/>
  <c r="E989" i="1"/>
  <c r="AC988" i="1"/>
  <c r="AA988" i="1"/>
  <c r="K988" i="1"/>
  <c r="C988" i="1"/>
  <c r="F988" i="1" s="1"/>
  <c r="K987" i="1"/>
  <c r="C987" i="1"/>
  <c r="F987" i="1" s="1"/>
  <c r="K986" i="1"/>
  <c r="C986" i="1"/>
  <c r="F986" i="1" s="1"/>
  <c r="K985" i="1"/>
  <c r="C985" i="1"/>
  <c r="F985" i="1" s="1"/>
  <c r="K984" i="1"/>
  <c r="C984" i="1"/>
  <c r="F984" i="1" s="1"/>
  <c r="K983" i="1"/>
  <c r="C983" i="1"/>
  <c r="F983" i="1" s="1"/>
  <c r="AD982" i="1"/>
  <c r="K982" i="1"/>
  <c r="C982" i="1"/>
  <c r="F982" i="1" s="1"/>
  <c r="AD981" i="1"/>
  <c r="K981" i="1"/>
  <c r="C981" i="1"/>
  <c r="F981" i="1" s="1"/>
  <c r="AD980" i="1"/>
  <c r="K980" i="1"/>
  <c r="C980" i="1"/>
  <c r="F980" i="1" s="1"/>
  <c r="AD979" i="1"/>
  <c r="K979" i="1"/>
  <c r="C979" i="1"/>
  <c r="F979" i="1" s="1"/>
  <c r="AD978" i="1"/>
  <c r="K978" i="1"/>
  <c r="C978" i="1"/>
  <c r="F978" i="1" s="1"/>
  <c r="AD977" i="1"/>
  <c r="K977" i="1"/>
  <c r="C977" i="1"/>
  <c r="F977" i="1" s="1"/>
  <c r="AD976" i="1"/>
  <c r="K976" i="1"/>
  <c r="C976" i="1"/>
  <c r="F976" i="1" s="1"/>
  <c r="AD975" i="1"/>
  <c r="K975" i="1"/>
  <c r="C975" i="1"/>
  <c r="F975" i="1" s="1"/>
  <c r="AD974" i="1"/>
  <c r="K974" i="1"/>
  <c r="C974" i="1"/>
  <c r="F974" i="1" s="1"/>
  <c r="AD973" i="1"/>
  <c r="K973" i="1"/>
  <c r="C973" i="1"/>
  <c r="F973" i="1" s="1"/>
  <c r="AD972" i="1"/>
  <c r="K972" i="1"/>
  <c r="C972" i="1"/>
  <c r="F972" i="1" s="1"/>
  <c r="AD971" i="1"/>
  <c r="K971" i="1"/>
  <c r="C971" i="1"/>
  <c r="F971" i="1" s="1"/>
  <c r="AD970" i="1"/>
  <c r="K970" i="1"/>
  <c r="C970" i="1"/>
  <c r="F970" i="1" s="1"/>
  <c r="AD969" i="1"/>
  <c r="K969" i="1"/>
  <c r="C969" i="1"/>
  <c r="F969" i="1" s="1"/>
  <c r="AD968" i="1"/>
  <c r="K968" i="1"/>
  <c r="C968" i="1"/>
  <c r="F968" i="1" s="1"/>
  <c r="AD967" i="1"/>
  <c r="K967" i="1"/>
  <c r="C967" i="1"/>
  <c r="F967" i="1" s="1"/>
  <c r="AD966" i="1"/>
  <c r="K966" i="1"/>
  <c r="C966" i="1"/>
  <c r="F966" i="1" s="1"/>
  <c r="AD965" i="1"/>
  <c r="K965" i="1"/>
  <c r="C965" i="1"/>
  <c r="F965" i="1" s="1"/>
  <c r="AD964" i="1"/>
  <c r="K964" i="1"/>
  <c r="C964" i="1"/>
  <c r="F964" i="1" s="1"/>
  <c r="AD963" i="1"/>
  <c r="K963" i="1"/>
  <c r="C963" i="1"/>
  <c r="F963" i="1" s="1"/>
  <c r="AD962" i="1"/>
  <c r="K962" i="1"/>
  <c r="C962" i="1"/>
  <c r="F962" i="1" s="1"/>
  <c r="AD961" i="1"/>
  <c r="K961" i="1"/>
  <c r="F961" i="1"/>
  <c r="C961" i="1"/>
  <c r="AD960" i="1"/>
  <c r="K960" i="1"/>
  <c r="C960" i="1"/>
  <c r="F960" i="1" s="1"/>
  <c r="AD959" i="1"/>
  <c r="K959" i="1"/>
  <c r="C959" i="1"/>
  <c r="F959" i="1" s="1"/>
  <c r="AD958" i="1"/>
  <c r="K958" i="1"/>
  <c r="C958" i="1"/>
  <c r="F958" i="1" s="1"/>
  <c r="AD957" i="1"/>
  <c r="K957" i="1"/>
  <c r="C957" i="1"/>
  <c r="F957" i="1" s="1"/>
  <c r="AD956" i="1"/>
  <c r="K956" i="1"/>
  <c r="C956" i="1"/>
  <c r="F956" i="1" s="1"/>
  <c r="J951" i="1"/>
  <c r="I951" i="1"/>
  <c r="E951" i="1"/>
  <c r="AC950" i="1"/>
  <c r="AA950" i="1"/>
  <c r="AD950" i="1" s="1"/>
  <c r="K950" i="1"/>
  <c r="C950" i="1"/>
  <c r="F950" i="1" s="1"/>
  <c r="K949" i="1"/>
  <c r="C949" i="1"/>
  <c r="F949" i="1" s="1"/>
  <c r="K948" i="1"/>
  <c r="C948" i="1"/>
  <c r="F948" i="1" s="1"/>
  <c r="K947" i="1"/>
  <c r="C947" i="1"/>
  <c r="F947" i="1" s="1"/>
  <c r="K946" i="1"/>
  <c r="C946" i="1"/>
  <c r="F946" i="1" s="1"/>
  <c r="K945" i="1"/>
  <c r="C945" i="1"/>
  <c r="F945" i="1" s="1"/>
  <c r="AD944" i="1"/>
  <c r="K944" i="1"/>
  <c r="C944" i="1"/>
  <c r="F944" i="1" s="1"/>
  <c r="AD943" i="1"/>
  <c r="K943" i="1"/>
  <c r="C943" i="1"/>
  <c r="F943" i="1" s="1"/>
  <c r="AD942" i="1"/>
  <c r="K942" i="1"/>
  <c r="C942" i="1"/>
  <c r="F942" i="1" s="1"/>
  <c r="AD941" i="1"/>
  <c r="K941" i="1"/>
  <c r="C941" i="1"/>
  <c r="F941" i="1" s="1"/>
  <c r="AD940" i="1"/>
  <c r="K940" i="1"/>
  <c r="C940" i="1"/>
  <c r="F940" i="1" s="1"/>
  <c r="AD939" i="1"/>
  <c r="K939" i="1"/>
  <c r="C939" i="1"/>
  <c r="F939" i="1" s="1"/>
  <c r="AD938" i="1"/>
  <c r="K938" i="1"/>
  <c r="C938" i="1"/>
  <c r="F938" i="1" s="1"/>
  <c r="AD937" i="1"/>
  <c r="K937" i="1"/>
  <c r="C937" i="1"/>
  <c r="F937" i="1" s="1"/>
  <c r="AD936" i="1"/>
  <c r="K936" i="1"/>
  <c r="C936" i="1"/>
  <c r="F936" i="1" s="1"/>
  <c r="AD935" i="1"/>
  <c r="K935" i="1"/>
  <c r="C935" i="1"/>
  <c r="F935" i="1" s="1"/>
  <c r="AD934" i="1"/>
  <c r="K934" i="1"/>
  <c r="C934" i="1"/>
  <c r="F934" i="1" s="1"/>
  <c r="AD933" i="1"/>
  <c r="K933" i="1"/>
  <c r="C933" i="1"/>
  <c r="F933" i="1" s="1"/>
  <c r="AD932" i="1"/>
  <c r="K932" i="1"/>
  <c r="C932" i="1"/>
  <c r="F932" i="1" s="1"/>
  <c r="AD931" i="1"/>
  <c r="K931" i="1"/>
  <c r="C931" i="1"/>
  <c r="F931" i="1" s="1"/>
  <c r="AD930" i="1"/>
  <c r="K930" i="1"/>
  <c r="C930" i="1"/>
  <c r="F930" i="1" s="1"/>
  <c r="AD929" i="1"/>
  <c r="K929" i="1"/>
  <c r="C929" i="1"/>
  <c r="F929" i="1" s="1"/>
  <c r="AD928" i="1"/>
  <c r="K928" i="1"/>
  <c r="C928" i="1"/>
  <c r="F928" i="1" s="1"/>
  <c r="AD927" i="1"/>
  <c r="K927" i="1"/>
  <c r="C927" i="1"/>
  <c r="F927" i="1" s="1"/>
  <c r="AD926" i="1"/>
  <c r="K926" i="1"/>
  <c r="C926" i="1"/>
  <c r="F926" i="1" s="1"/>
  <c r="AD925" i="1"/>
  <c r="K925" i="1"/>
  <c r="C925" i="1"/>
  <c r="F925" i="1" s="1"/>
  <c r="AD924" i="1"/>
  <c r="K924" i="1"/>
  <c r="C924" i="1"/>
  <c r="F924" i="1" s="1"/>
  <c r="AD923" i="1"/>
  <c r="K923" i="1"/>
  <c r="C923" i="1"/>
  <c r="F923" i="1" s="1"/>
  <c r="AD922" i="1"/>
  <c r="K922" i="1"/>
  <c r="C922" i="1"/>
  <c r="F922" i="1" s="1"/>
  <c r="AD921" i="1"/>
  <c r="K921" i="1"/>
  <c r="C921" i="1"/>
  <c r="F921" i="1" s="1"/>
  <c r="AD920" i="1"/>
  <c r="K920" i="1"/>
  <c r="C920" i="1"/>
  <c r="F920" i="1" s="1"/>
  <c r="AD919" i="1"/>
  <c r="K919" i="1"/>
  <c r="C919" i="1"/>
  <c r="F919" i="1" s="1"/>
  <c r="AD918" i="1"/>
  <c r="K918" i="1"/>
  <c r="C918" i="1"/>
  <c r="F918" i="1" s="1"/>
  <c r="C917" i="1"/>
  <c r="C955" i="1" s="1"/>
  <c r="R912" i="1"/>
  <c r="Q912" i="1"/>
  <c r="N912" i="1"/>
  <c r="M912" i="1"/>
  <c r="O912" i="1" s="1"/>
  <c r="J912" i="1"/>
  <c r="I912" i="1"/>
  <c r="K912" i="1" s="1"/>
  <c r="E912" i="1"/>
  <c r="D912" i="1"/>
  <c r="C912" i="1"/>
  <c r="C989" i="1" s="1"/>
  <c r="AL911" i="1"/>
  <c r="AJ911" i="1"/>
  <c r="AH911" i="1"/>
  <c r="AG911" i="1"/>
  <c r="AC911" i="1"/>
  <c r="AA911" i="1"/>
  <c r="S911" i="1"/>
  <c r="O911" i="1"/>
  <c r="K911" i="1"/>
  <c r="F911" i="1"/>
  <c r="D988" i="1" s="1"/>
  <c r="S910" i="1"/>
  <c r="O910" i="1"/>
  <c r="K910" i="1"/>
  <c r="F910" i="1"/>
  <c r="G910" i="1" s="1"/>
  <c r="S909" i="1"/>
  <c r="O909" i="1"/>
  <c r="K909" i="1"/>
  <c r="F909" i="1"/>
  <c r="D986" i="1" s="1"/>
  <c r="S908" i="1"/>
  <c r="O908" i="1"/>
  <c r="K908" i="1"/>
  <c r="F908" i="1"/>
  <c r="D985" i="1" s="1"/>
  <c r="S907" i="1"/>
  <c r="O907" i="1"/>
  <c r="K907" i="1"/>
  <c r="F907" i="1"/>
  <c r="S906" i="1"/>
  <c r="O906" i="1"/>
  <c r="K906" i="1"/>
  <c r="F906" i="1"/>
  <c r="G906" i="1" s="1"/>
  <c r="AM905" i="1"/>
  <c r="AI905" i="1"/>
  <c r="AD905" i="1"/>
  <c r="S905" i="1"/>
  <c r="O905" i="1"/>
  <c r="K905" i="1"/>
  <c r="F905" i="1"/>
  <c r="D982" i="1" s="1"/>
  <c r="AM904" i="1"/>
  <c r="AI904" i="1"/>
  <c r="AD904" i="1"/>
  <c r="S904" i="1"/>
  <c r="O904" i="1"/>
  <c r="K904" i="1"/>
  <c r="F904" i="1"/>
  <c r="G904" i="1" s="1"/>
  <c r="AM903" i="1"/>
  <c r="AI903" i="1"/>
  <c r="AD903" i="1"/>
  <c r="S903" i="1"/>
  <c r="O903" i="1"/>
  <c r="K903" i="1"/>
  <c r="F903" i="1"/>
  <c r="D980" i="1" s="1"/>
  <c r="AM902" i="1"/>
  <c r="AI902" i="1"/>
  <c r="AD902" i="1"/>
  <c r="S902" i="1"/>
  <c r="O902" i="1"/>
  <c r="K902" i="1"/>
  <c r="F902" i="1"/>
  <c r="D941" i="1" s="1"/>
  <c r="AM901" i="1"/>
  <c r="AI901" i="1"/>
  <c r="AD901" i="1"/>
  <c r="S901" i="1"/>
  <c r="O901" i="1"/>
  <c r="K901" i="1"/>
  <c r="F901" i="1"/>
  <c r="D940" i="1" s="1"/>
  <c r="AM900" i="1"/>
  <c r="AI900" i="1"/>
  <c r="AD900" i="1"/>
  <c r="S900" i="1"/>
  <c r="O900" i="1"/>
  <c r="K900" i="1"/>
  <c r="F900" i="1"/>
  <c r="G900" i="1" s="1"/>
  <c r="AM899" i="1"/>
  <c r="AI899" i="1"/>
  <c r="AD899" i="1"/>
  <c r="S899" i="1"/>
  <c r="O899" i="1"/>
  <c r="K899" i="1"/>
  <c r="F899" i="1"/>
  <c r="D976" i="1" s="1"/>
  <c r="AM898" i="1"/>
  <c r="AI898" i="1"/>
  <c r="AD898" i="1"/>
  <c r="S898" i="1"/>
  <c r="O898" i="1"/>
  <c r="K898" i="1"/>
  <c r="F898" i="1"/>
  <c r="G898" i="1" s="1"/>
  <c r="AM897" i="1"/>
  <c r="AI897" i="1"/>
  <c r="AD897" i="1"/>
  <c r="S897" i="1"/>
  <c r="O897" i="1"/>
  <c r="K897" i="1"/>
  <c r="F897" i="1"/>
  <c r="D974" i="1" s="1"/>
  <c r="AM896" i="1"/>
  <c r="AI896" i="1"/>
  <c r="AD896" i="1"/>
  <c r="S896" i="1"/>
  <c r="O896" i="1"/>
  <c r="K896" i="1"/>
  <c r="F896" i="1"/>
  <c r="D935" i="1" s="1"/>
  <c r="AM895" i="1"/>
  <c r="AI895" i="1"/>
  <c r="AD895" i="1"/>
  <c r="S895" i="1"/>
  <c r="O895" i="1"/>
  <c r="K895" i="1"/>
  <c r="F895" i="1"/>
  <c r="D934" i="1" s="1"/>
  <c r="AM894" i="1"/>
  <c r="AI894" i="1"/>
  <c r="AD894" i="1"/>
  <c r="S894" i="1"/>
  <c r="O894" i="1"/>
  <c r="K894" i="1"/>
  <c r="F894" i="1"/>
  <c r="G894" i="1" s="1"/>
  <c r="AM893" i="1"/>
  <c r="AI893" i="1"/>
  <c r="AD893" i="1"/>
  <c r="S893" i="1"/>
  <c r="O893" i="1"/>
  <c r="K893" i="1"/>
  <c r="F893" i="1"/>
  <c r="D970" i="1" s="1"/>
  <c r="AM892" i="1"/>
  <c r="AI892" i="1"/>
  <c r="AD892" i="1"/>
  <c r="S892" i="1"/>
  <c r="O892" i="1"/>
  <c r="K892" i="1"/>
  <c r="F892" i="1"/>
  <c r="G892" i="1" s="1"/>
  <c r="AM891" i="1"/>
  <c r="AI891" i="1"/>
  <c r="AD891" i="1"/>
  <c r="S891" i="1"/>
  <c r="O891" i="1"/>
  <c r="K891" i="1"/>
  <c r="F891" i="1"/>
  <c r="D968" i="1" s="1"/>
  <c r="AM890" i="1"/>
  <c r="AI890" i="1"/>
  <c r="AD890" i="1"/>
  <c r="S890" i="1"/>
  <c r="O890" i="1"/>
  <c r="K890" i="1"/>
  <c r="F890" i="1"/>
  <c r="D929" i="1" s="1"/>
  <c r="AM889" i="1"/>
  <c r="AI889" i="1"/>
  <c r="AD889" i="1"/>
  <c r="S889" i="1"/>
  <c r="O889" i="1"/>
  <c r="K889" i="1"/>
  <c r="F889" i="1"/>
  <c r="D928" i="1" s="1"/>
  <c r="AM888" i="1"/>
  <c r="AI888" i="1"/>
  <c r="AD888" i="1"/>
  <c r="S888" i="1"/>
  <c r="O888" i="1"/>
  <c r="K888" i="1"/>
  <c r="F888" i="1"/>
  <c r="G888" i="1" s="1"/>
  <c r="AM887" i="1"/>
  <c r="AI887" i="1"/>
  <c r="AD887" i="1"/>
  <c r="S887" i="1"/>
  <c r="O887" i="1"/>
  <c r="K887" i="1"/>
  <c r="F887" i="1"/>
  <c r="D964" i="1" s="1"/>
  <c r="AM886" i="1"/>
  <c r="AI886" i="1"/>
  <c r="AD886" i="1"/>
  <c r="S886" i="1"/>
  <c r="O886" i="1"/>
  <c r="K886" i="1"/>
  <c r="F886" i="1"/>
  <c r="G886" i="1" s="1"/>
  <c r="AM885" i="1"/>
  <c r="AI885" i="1"/>
  <c r="AD885" i="1"/>
  <c r="S885" i="1"/>
  <c r="O885" i="1"/>
  <c r="K885" i="1"/>
  <c r="F885" i="1"/>
  <c r="D962" i="1" s="1"/>
  <c r="AM884" i="1"/>
  <c r="AI884" i="1"/>
  <c r="AD884" i="1"/>
  <c r="S884" i="1"/>
  <c r="O884" i="1"/>
  <c r="K884" i="1"/>
  <c r="F884" i="1"/>
  <c r="D923" i="1" s="1"/>
  <c r="AM883" i="1"/>
  <c r="AI883" i="1"/>
  <c r="AD883" i="1"/>
  <c r="S883" i="1"/>
  <c r="O883" i="1"/>
  <c r="K883" i="1"/>
  <c r="F883" i="1"/>
  <c r="D922" i="1" s="1"/>
  <c r="AM882" i="1"/>
  <c r="AI882" i="1"/>
  <c r="AD882" i="1"/>
  <c r="S882" i="1"/>
  <c r="O882" i="1"/>
  <c r="K882" i="1"/>
  <c r="F882" i="1"/>
  <c r="G882" i="1" s="1"/>
  <c r="AM881" i="1"/>
  <c r="AI881" i="1"/>
  <c r="AD881" i="1"/>
  <c r="S881" i="1"/>
  <c r="O881" i="1"/>
  <c r="K881" i="1"/>
  <c r="F881" i="1"/>
  <c r="D958" i="1" s="1"/>
  <c r="AM880" i="1"/>
  <c r="AI880" i="1"/>
  <c r="AD880" i="1"/>
  <c r="S880" i="1"/>
  <c r="O880" i="1"/>
  <c r="K880" i="1"/>
  <c r="F880" i="1"/>
  <c r="G880" i="1" s="1"/>
  <c r="AM879" i="1"/>
  <c r="AI879" i="1"/>
  <c r="AD879" i="1"/>
  <c r="S879" i="1"/>
  <c r="O879" i="1"/>
  <c r="K879" i="1"/>
  <c r="F879" i="1"/>
  <c r="D956" i="1" s="1"/>
  <c r="AH875" i="1"/>
  <c r="U874" i="1"/>
  <c r="T874" i="1"/>
  <c r="R874" i="1"/>
  <c r="K874" i="1"/>
  <c r="J874" i="1"/>
  <c r="E874" i="1"/>
  <c r="D874" i="1"/>
  <c r="V873" i="1"/>
  <c r="W873" i="1" s="1"/>
  <c r="L873" i="1"/>
  <c r="F873" i="1"/>
  <c r="C873" i="1"/>
  <c r="V872" i="1"/>
  <c r="W872" i="1" s="1"/>
  <c r="L872" i="1"/>
  <c r="F872" i="1"/>
  <c r="C872" i="1"/>
  <c r="V871" i="1"/>
  <c r="W871" i="1" s="1"/>
  <c r="L871" i="1"/>
  <c r="F871" i="1"/>
  <c r="C871" i="1"/>
  <c r="V870" i="1"/>
  <c r="W870" i="1" s="1"/>
  <c r="L870" i="1"/>
  <c r="F870" i="1"/>
  <c r="C870" i="1"/>
  <c r="V869" i="1"/>
  <c r="W869" i="1" s="1"/>
  <c r="L869" i="1"/>
  <c r="F869" i="1"/>
  <c r="C869" i="1"/>
  <c r="V868" i="1"/>
  <c r="W868" i="1" s="1"/>
  <c r="L868" i="1"/>
  <c r="F868" i="1"/>
  <c r="C868" i="1"/>
  <c r="V867" i="1"/>
  <c r="W867" i="1" s="1"/>
  <c r="X867" i="1"/>
  <c r="L867" i="1"/>
  <c r="F867" i="1"/>
  <c r="C867" i="1"/>
  <c r="V866" i="1"/>
  <c r="W866" i="1" s="1"/>
  <c r="L866" i="1"/>
  <c r="F866" i="1"/>
  <c r="C866" i="1"/>
  <c r="V865" i="1"/>
  <c r="W865" i="1" s="1"/>
  <c r="L865" i="1"/>
  <c r="F865" i="1"/>
  <c r="C865" i="1"/>
  <c r="V864" i="1"/>
  <c r="W864" i="1" s="1"/>
  <c r="L864" i="1"/>
  <c r="F864" i="1"/>
  <c r="C864" i="1"/>
  <c r="V863" i="1"/>
  <c r="W863" i="1" s="1"/>
  <c r="L863" i="1"/>
  <c r="F863" i="1"/>
  <c r="C863" i="1"/>
  <c r="V862" i="1"/>
  <c r="W862" i="1" s="1"/>
  <c r="L862" i="1"/>
  <c r="F862" i="1"/>
  <c r="C862" i="1"/>
  <c r="V861" i="1"/>
  <c r="W861" i="1" s="1"/>
  <c r="L861" i="1"/>
  <c r="F861" i="1"/>
  <c r="C861" i="1"/>
  <c r="V860" i="1"/>
  <c r="W860" i="1" s="1"/>
  <c r="L860" i="1"/>
  <c r="F860" i="1"/>
  <c r="C860" i="1"/>
  <c r="V859" i="1"/>
  <c r="W859" i="1" s="1"/>
  <c r="L859" i="1"/>
  <c r="F859" i="1"/>
  <c r="C859" i="1"/>
  <c r="V858" i="1"/>
  <c r="W858" i="1" s="1"/>
  <c r="L858" i="1"/>
  <c r="F858" i="1"/>
  <c r="C858" i="1"/>
  <c r="V857" i="1"/>
  <c r="W857" i="1" s="1"/>
  <c r="L857" i="1"/>
  <c r="F857" i="1"/>
  <c r="C857" i="1"/>
  <c r="V856" i="1"/>
  <c r="W856" i="1" s="1"/>
  <c r="L856" i="1"/>
  <c r="F856" i="1"/>
  <c r="C856" i="1"/>
  <c r="L855" i="1"/>
  <c r="F855" i="1"/>
  <c r="C855" i="1"/>
  <c r="V854" i="1"/>
  <c r="W854" i="1" s="1"/>
  <c r="L854" i="1"/>
  <c r="F854" i="1"/>
  <c r="C854" i="1"/>
  <c r="V853" i="1"/>
  <c r="W853" i="1" s="1"/>
  <c r="L853" i="1"/>
  <c r="F853" i="1"/>
  <c r="C853" i="1"/>
  <c r="V852" i="1"/>
  <c r="W852" i="1" s="1"/>
  <c r="L852" i="1"/>
  <c r="F852" i="1"/>
  <c r="C852" i="1"/>
  <c r="V851" i="1"/>
  <c r="W851" i="1" s="1"/>
  <c r="L851" i="1"/>
  <c r="F851" i="1"/>
  <c r="C851" i="1"/>
  <c r="V850" i="1"/>
  <c r="W850" i="1" s="1"/>
  <c r="L850" i="1"/>
  <c r="F850" i="1"/>
  <c r="C850" i="1"/>
  <c r="V849" i="1"/>
  <c r="W849" i="1" s="1"/>
  <c r="L849" i="1"/>
  <c r="F849" i="1"/>
  <c r="C849" i="1"/>
  <c r="V848" i="1"/>
  <c r="W848" i="1" s="1"/>
  <c r="L848" i="1"/>
  <c r="F848" i="1"/>
  <c r="C848" i="1"/>
  <c r="V847" i="1"/>
  <c r="W847" i="1" s="1"/>
  <c r="L847" i="1"/>
  <c r="F847" i="1"/>
  <c r="C847" i="1"/>
  <c r="V846" i="1"/>
  <c r="W846" i="1" s="1"/>
  <c r="X846" i="1"/>
  <c r="L846" i="1"/>
  <c r="F846" i="1"/>
  <c r="C846" i="1"/>
  <c r="V845" i="1"/>
  <c r="W845" i="1" s="1"/>
  <c r="L845" i="1"/>
  <c r="F845" i="1"/>
  <c r="C845" i="1"/>
  <c r="V844" i="1"/>
  <c r="W844" i="1" s="1"/>
  <c r="L844" i="1"/>
  <c r="F844" i="1"/>
  <c r="C844" i="1"/>
  <c r="V843" i="1"/>
  <c r="W843" i="1" s="1"/>
  <c r="L843" i="1"/>
  <c r="F843" i="1"/>
  <c r="C843" i="1"/>
  <c r="V842" i="1"/>
  <c r="W842" i="1" s="1"/>
  <c r="L842" i="1"/>
  <c r="F842" i="1"/>
  <c r="C842" i="1"/>
  <c r="V841" i="1"/>
  <c r="L841" i="1"/>
  <c r="F841" i="1"/>
  <c r="C841" i="1"/>
  <c r="C840" i="1"/>
  <c r="Q836" i="1"/>
  <c r="P836" i="1"/>
  <c r="O836" i="1"/>
  <c r="K836" i="1"/>
  <c r="J836" i="1"/>
  <c r="E836" i="1"/>
  <c r="D836" i="1"/>
  <c r="C836" i="1"/>
  <c r="C874" i="1" s="1"/>
  <c r="Z835" i="1"/>
  <c r="W835" i="1"/>
  <c r="X835" i="1" s="1"/>
  <c r="U835" i="1"/>
  <c r="V835" i="1" s="1"/>
  <c r="S835" i="1"/>
  <c r="R835" i="1"/>
  <c r="L835" i="1"/>
  <c r="F835" i="1"/>
  <c r="Z834" i="1"/>
  <c r="W834" i="1"/>
  <c r="X834" i="1" s="1"/>
  <c r="U834" i="1"/>
  <c r="V834" i="1" s="1"/>
  <c r="S834" i="1"/>
  <c r="R834" i="1"/>
  <c r="L834" i="1"/>
  <c r="F834" i="1"/>
  <c r="Z833" i="1"/>
  <c r="W833" i="1"/>
  <c r="X833" i="1" s="1"/>
  <c r="V833" i="1"/>
  <c r="U833" i="1"/>
  <c r="S833" i="1"/>
  <c r="R833" i="1"/>
  <c r="L833" i="1"/>
  <c r="F833" i="1"/>
  <c r="Z832" i="1"/>
  <c r="W832" i="1"/>
  <c r="X832" i="1" s="1"/>
  <c r="U832" i="1"/>
  <c r="V832" i="1" s="1"/>
  <c r="S832" i="1"/>
  <c r="R832" i="1"/>
  <c r="L832" i="1"/>
  <c r="F832" i="1"/>
  <c r="Z831" i="1"/>
  <c r="W831" i="1"/>
  <c r="X831" i="1" s="1"/>
  <c r="U831" i="1"/>
  <c r="V831" i="1" s="1"/>
  <c r="S831" i="1"/>
  <c r="R831" i="1"/>
  <c r="L831" i="1"/>
  <c r="F831" i="1"/>
  <c r="Z830" i="1"/>
  <c r="W830" i="1"/>
  <c r="X830" i="1" s="1"/>
  <c r="U830" i="1"/>
  <c r="V830" i="1" s="1"/>
  <c r="S830" i="1"/>
  <c r="R830" i="1"/>
  <c r="L830" i="1"/>
  <c r="F830" i="1"/>
  <c r="Z829" i="1"/>
  <c r="W829" i="1"/>
  <c r="X829" i="1" s="1"/>
  <c r="U829" i="1"/>
  <c r="V829" i="1" s="1"/>
  <c r="S829" i="1"/>
  <c r="R829" i="1"/>
  <c r="L829" i="1"/>
  <c r="F829" i="1"/>
  <c r="Z828" i="1"/>
  <c r="W828" i="1"/>
  <c r="X828" i="1" s="1"/>
  <c r="U828" i="1"/>
  <c r="V828" i="1" s="1"/>
  <c r="S828" i="1"/>
  <c r="R828" i="1"/>
  <c r="L828" i="1"/>
  <c r="F828" i="1"/>
  <c r="Z827" i="1"/>
  <c r="W827" i="1"/>
  <c r="X827" i="1" s="1"/>
  <c r="V827" i="1"/>
  <c r="U827" i="1"/>
  <c r="S827" i="1"/>
  <c r="R827" i="1"/>
  <c r="L827" i="1"/>
  <c r="F827" i="1"/>
  <c r="Z826" i="1"/>
  <c r="W826" i="1"/>
  <c r="X826" i="1" s="1"/>
  <c r="U826" i="1"/>
  <c r="V826" i="1" s="1"/>
  <c r="S826" i="1"/>
  <c r="R826" i="1"/>
  <c r="L826" i="1"/>
  <c r="F826" i="1"/>
  <c r="Z825" i="1"/>
  <c r="W825" i="1"/>
  <c r="X825" i="1" s="1"/>
  <c r="U825" i="1"/>
  <c r="V825" i="1" s="1"/>
  <c r="S825" i="1"/>
  <c r="R825" i="1"/>
  <c r="L825" i="1"/>
  <c r="F825" i="1"/>
  <c r="Z824" i="1"/>
  <c r="AA824" i="1" s="1"/>
  <c r="W824" i="1"/>
  <c r="X824" i="1" s="1"/>
  <c r="U824" i="1"/>
  <c r="V824" i="1" s="1"/>
  <c r="S824" i="1"/>
  <c r="R824" i="1"/>
  <c r="L824" i="1"/>
  <c r="F824" i="1"/>
  <c r="Z823" i="1"/>
  <c r="W823" i="1"/>
  <c r="X823" i="1" s="1"/>
  <c r="U823" i="1"/>
  <c r="V823" i="1" s="1"/>
  <c r="S823" i="1"/>
  <c r="R823" i="1"/>
  <c r="L823" i="1"/>
  <c r="F823" i="1"/>
  <c r="Z822" i="1"/>
  <c r="AA822" i="1" s="1"/>
  <c r="W822" i="1"/>
  <c r="X822" i="1" s="1"/>
  <c r="U822" i="1"/>
  <c r="V822" i="1" s="1"/>
  <c r="S822" i="1"/>
  <c r="R822" i="1"/>
  <c r="L822" i="1"/>
  <c r="F822" i="1"/>
  <c r="Z821" i="1"/>
  <c r="W821" i="1"/>
  <c r="X821" i="1" s="1"/>
  <c r="U821" i="1"/>
  <c r="V821" i="1" s="1"/>
  <c r="S821" i="1"/>
  <c r="R821" i="1"/>
  <c r="L821" i="1"/>
  <c r="F821" i="1"/>
  <c r="Z820" i="1"/>
  <c r="W820" i="1"/>
  <c r="X820" i="1" s="1"/>
  <c r="U820" i="1"/>
  <c r="V820" i="1" s="1"/>
  <c r="S820" i="1"/>
  <c r="R820" i="1"/>
  <c r="L820" i="1"/>
  <c r="F820" i="1"/>
  <c r="Z819" i="1"/>
  <c r="W819" i="1"/>
  <c r="X819" i="1" s="1"/>
  <c r="U819" i="1"/>
  <c r="V819" i="1" s="1"/>
  <c r="S819" i="1"/>
  <c r="R819" i="1"/>
  <c r="L819" i="1"/>
  <c r="F819" i="1"/>
  <c r="Z818" i="1"/>
  <c r="W818" i="1"/>
  <c r="X818" i="1" s="1"/>
  <c r="U818" i="1"/>
  <c r="V818" i="1" s="1"/>
  <c r="S818" i="1"/>
  <c r="R818" i="1"/>
  <c r="L818" i="1"/>
  <c r="F818" i="1"/>
  <c r="Z817" i="1"/>
  <c r="AA817" i="1" s="1"/>
  <c r="W817" i="1"/>
  <c r="X817" i="1" s="1"/>
  <c r="U817" i="1"/>
  <c r="V817" i="1" s="1"/>
  <c r="S817" i="1"/>
  <c r="R817" i="1"/>
  <c r="L817" i="1"/>
  <c r="F817" i="1"/>
  <c r="Z816" i="1"/>
  <c r="W816" i="1"/>
  <c r="X816" i="1" s="1"/>
  <c r="U816" i="1"/>
  <c r="V816" i="1" s="1"/>
  <c r="S816" i="1"/>
  <c r="R816" i="1"/>
  <c r="L816" i="1"/>
  <c r="F816" i="1"/>
  <c r="Z815" i="1"/>
  <c r="W815" i="1"/>
  <c r="X815" i="1" s="1"/>
  <c r="U815" i="1"/>
  <c r="V815" i="1" s="1"/>
  <c r="S815" i="1"/>
  <c r="R815" i="1"/>
  <c r="L815" i="1"/>
  <c r="F815" i="1"/>
  <c r="Z814" i="1"/>
  <c r="W814" i="1"/>
  <c r="X814" i="1" s="1"/>
  <c r="U814" i="1"/>
  <c r="V814" i="1" s="1"/>
  <c r="S814" i="1"/>
  <c r="R814" i="1"/>
  <c r="L814" i="1"/>
  <c r="F814" i="1"/>
  <c r="Z813" i="1"/>
  <c r="W813" i="1"/>
  <c r="X813" i="1" s="1"/>
  <c r="U813" i="1"/>
  <c r="V813" i="1" s="1"/>
  <c r="S813" i="1"/>
  <c r="R813" i="1"/>
  <c r="L813" i="1"/>
  <c r="F813" i="1"/>
  <c r="Z812" i="1"/>
  <c r="W812" i="1"/>
  <c r="X812" i="1" s="1"/>
  <c r="V812" i="1"/>
  <c r="U812" i="1"/>
  <c r="S812" i="1"/>
  <c r="R812" i="1"/>
  <c r="L812" i="1"/>
  <c r="F812" i="1"/>
  <c r="Z811" i="1"/>
  <c r="W811" i="1"/>
  <c r="X811" i="1" s="1"/>
  <c r="U811" i="1"/>
  <c r="V811" i="1" s="1"/>
  <c r="S811" i="1"/>
  <c r="R811" i="1"/>
  <c r="L811" i="1"/>
  <c r="F811" i="1"/>
  <c r="Z810" i="1"/>
  <c r="W810" i="1"/>
  <c r="X810" i="1" s="1"/>
  <c r="U810" i="1"/>
  <c r="V810" i="1" s="1"/>
  <c r="S810" i="1"/>
  <c r="R810" i="1"/>
  <c r="L810" i="1"/>
  <c r="F810" i="1"/>
  <c r="Z809" i="1"/>
  <c r="W809" i="1"/>
  <c r="X809" i="1" s="1"/>
  <c r="U809" i="1"/>
  <c r="V809" i="1" s="1"/>
  <c r="Y809" i="1" s="1"/>
  <c r="AB809" i="1" s="1"/>
  <c r="S809" i="1"/>
  <c r="R809" i="1"/>
  <c r="L809" i="1"/>
  <c r="F809" i="1"/>
  <c r="Z808" i="1"/>
  <c r="W808" i="1"/>
  <c r="X808" i="1" s="1"/>
  <c r="U808" i="1"/>
  <c r="V808" i="1" s="1"/>
  <c r="S808" i="1"/>
  <c r="R808" i="1"/>
  <c r="L808" i="1"/>
  <c r="F808" i="1"/>
  <c r="Z807" i="1"/>
  <c r="W807" i="1"/>
  <c r="X807" i="1" s="1"/>
  <c r="U807" i="1"/>
  <c r="V807" i="1" s="1"/>
  <c r="S807" i="1"/>
  <c r="R807" i="1"/>
  <c r="L807" i="1"/>
  <c r="F807" i="1"/>
  <c r="Z806" i="1"/>
  <c r="W806" i="1"/>
  <c r="X806" i="1" s="1"/>
  <c r="U806" i="1"/>
  <c r="V806" i="1" s="1"/>
  <c r="S806" i="1"/>
  <c r="R806" i="1"/>
  <c r="L806" i="1"/>
  <c r="F806" i="1"/>
  <c r="Z805" i="1"/>
  <c r="W805" i="1"/>
  <c r="X805" i="1" s="1"/>
  <c r="U805" i="1"/>
  <c r="V805" i="1" s="1"/>
  <c r="S805" i="1"/>
  <c r="R805" i="1"/>
  <c r="L805" i="1"/>
  <c r="F805" i="1"/>
  <c r="Z804" i="1"/>
  <c r="W804" i="1"/>
  <c r="X804" i="1" s="1"/>
  <c r="U804" i="1"/>
  <c r="V804" i="1" s="1"/>
  <c r="S804" i="1"/>
  <c r="R804" i="1"/>
  <c r="L804" i="1"/>
  <c r="F804" i="1"/>
  <c r="Z803" i="1"/>
  <c r="W803" i="1"/>
  <c r="X803" i="1" s="1"/>
  <c r="U803" i="1"/>
  <c r="V803" i="1" s="1"/>
  <c r="S803" i="1"/>
  <c r="R803" i="1"/>
  <c r="L803" i="1"/>
  <c r="F803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I757" i="1"/>
  <c r="H757" i="1"/>
  <c r="D757" i="1"/>
  <c r="AC756" i="1"/>
  <c r="AA756" i="1"/>
  <c r="J756" i="1"/>
  <c r="J755" i="1"/>
  <c r="J754" i="1"/>
  <c r="J753" i="1"/>
  <c r="J752" i="1"/>
  <c r="J751" i="1"/>
  <c r="AD750" i="1"/>
  <c r="J750" i="1"/>
  <c r="AD749" i="1"/>
  <c r="J749" i="1"/>
  <c r="AD748" i="1"/>
  <c r="J748" i="1"/>
  <c r="AD747" i="1"/>
  <c r="J747" i="1"/>
  <c r="AD746" i="1"/>
  <c r="J746" i="1"/>
  <c r="AD745" i="1"/>
  <c r="J745" i="1"/>
  <c r="AD744" i="1"/>
  <c r="J744" i="1"/>
  <c r="AD743" i="1"/>
  <c r="J743" i="1"/>
  <c r="AD742" i="1"/>
  <c r="J742" i="1"/>
  <c r="AD741" i="1"/>
  <c r="J741" i="1"/>
  <c r="AD740" i="1"/>
  <c r="J740" i="1"/>
  <c r="AD739" i="1"/>
  <c r="J739" i="1"/>
  <c r="AD738" i="1"/>
  <c r="J738" i="1"/>
  <c r="AD737" i="1"/>
  <c r="J737" i="1"/>
  <c r="AD736" i="1"/>
  <c r="J736" i="1"/>
  <c r="AD735" i="1"/>
  <c r="J735" i="1"/>
  <c r="AD734" i="1"/>
  <c r="J734" i="1"/>
  <c r="AD733" i="1"/>
  <c r="J733" i="1"/>
  <c r="AD732" i="1"/>
  <c r="J732" i="1"/>
  <c r="AD731" i="1"/>
  <c r="J731" i="1"/>
  <c r="AD730" i="1"/>
  <c r="J730" i="1"/>
  <c r="AD729" i="1"/>
  <c r="J729" i="1"/>
  <c r="AD728" i="1"/>
  <c r="J728" i="1"/>
  <c r="AD727" i="1"/>
  <c r="J727" i="1"/>
  <c r="AD726" i="1"/>
  <c r="J726" i="1"/>
  <c r="AD725" i="1"/>
  <c r="J725" i="1"/>
  <c r="AD724" i="1"/>
  <c r="J724" i="1"/>
  <c r="D719" i="1"/>
  <c r="L714" i="1"/>
  <c r="K714" i="1"/>
  <c r="E714" i="1"/>
  <c r="C675" i="1" s="1"/>
  <c r="AC713" i="1"/>
  <c r="AA713" i="1"/>
  <c r="M713" i="1"/>
  <c r="D713" i="1"/>
  <c r="F713" i="1" s="1"/>
  <c r="M712" i="1"/>
  <c r="D712" i="1"/>
  <c r="F712" i="1" s="1"/>
  <c r="M711" i="1"/>
  <c r="D711" i="1"/>
  <c r="F711" i="1" s="1"/>
  <c r="M710" i="1"/>
  <c r="D710" i="1"/>
  <c r="F710" i="1" s="1"/>
  <c r="M709" i="1"/>
  <c r="D709" i="1"/>
  <c r="F709" i="1" s="1"/>
  <c r="M708" i="1"/>
  <c r="D708" i="1"/>
  <c r="F708" i="1" s="1"/>
  <c r="AD707" i="1"/>
  <c r="M707" i="1"/>
  <c r="D707" i="1"/>
  <c r="F707" i="1" s="1"/>
  <c r="AD706" i="1"/>
  <c r="M706" i="1"/>
  <c r="D706" i="1"/>
  <c r="F706" i="1" s="1"/>
  <c r="AD705" i="1"/>
  <c r="M705" i="1"/>
  <c r="D705" i="1"/>
  <c r="F705" i="1" s="1"/>
  <c r="AD704" i="1"/>
  <c r="M704" i="1"/>
  <c r="D704" i="1"/>
  <c r="F704" i="1" s="1"/>
  <c r="AD703" i="1"/>
  <c r="M703" i="1"/>
  <c r="D703" i="1"/>
  <c r="F703" i="1" s="1"/>
  <c r="AD702" i="1"/>
  <c r="M702" i="1"/>
  <c r="D702" i="1"/>
  <c r="F702" i="1" s="1"/>
  <c r="AD701" i="1"/>
  <c r="M701" i="1"/>
  <c r="D701" i="1"/>
  <c r="F701" i="1" s="1"/>
  <c r="AD700" i="1"/>
  <c r="M700" i="1"/>
  <c r="D700" i="1"/>
  <c r="F700" i="1" s="1"/>
  <c r="AD699" i="1"/>
  <c r="M699" i="1"/>
  <c r="D699" i="1"/>
  <c r="F699" i="1" s="1"/>
  <c r="AD698" i="1"/>
  <c r="M698" i="1"/>
  <c r="D698" i="1"/>
  <c r="F698" i="1" s="1"/>
  <c r="AD697" i="1"/>
  <c r="M697" i="1"/>
  <c r="D697" i="1"/>
  <c r="F697" i="1" s="1"/>
  <c r="AD696" i="1"/>
  <c r="M696" i="1"/>
  <c r="D696" i="1"/>
  <c r="F696" i="1" s="1"/>
  <c r="AD695" i="1"/>
  <c r="M695" i="1"/>
  <c r="D695" i="1"/>
  <c r="F695" i="1" s="1"/>
  <c r="AD694" i="1"/>
  <c r="M694" i="1"/>
  <c r="D694" i="1"/>
  <c r="F694" i="1" s="1"/>
  <c r="AD693" i="1"/>
  <c r="M693" i="1"/>
  <c r="D693" i="1"/>
  <c r="F693" i="1" s="1"/>
  <c r="AD692" i="1"/>
  <c r="M692" i="1"/>
  <c r="D692" i="1"/>
  <c r="F692" i="1" s="1"/>
  <c r="AD691" i="1"/>
  <c r="M691" i="1"/>
  <c r="D691" i="1"/>
  <c r="F691" i="1" s="1"/>
  <c r="AD690" i="1"/>
  <c r="M690" i="1"/>
  <c r="D690" i="1"/>
  <c r="F690" i="1" s="1"/>
  <c r="AD689" i="1"/>
  <c r="M689" i="1"/>
  <c r="D689" i="1"/>
  <c r="F689" i="1" s="1"/>
  <c r="AD688" i="1"/>
  <c r="M688" i="1"/>
  <c r="D688" i="1"/>
  <c r="F688" i="1" s="1"/>
  <c r="AD687" i="1"/>
  <c r="M687" i="1"/>
  <c r="D687" i="1"/>
  <c r="F687" i="1" s="1"/>
  <c r="AD686" i="1"/>
  <c r="M686" i="1"/>
  <c r="D686" i="1"/>
  <c r="F686" i="1" s="1"/>
  <c r="AD685" i="1"/>
  <c r="M685" i="1"/>
  <c r="D685" i="1"/>
  <c r="F685" i="1" s="1"/>
  <c r="AD684" i="1"/>
  <c r="M684" i="1"/>
  <c r="F684" i="1"/>
  <c r="D684" i="1"/>
  <c r="AD683" i="1"/>
  <c r="M683" i="1"/>
  <c r="D683" i="1"/>
  <c r="F683" i="1" s="1"/>
  <c r="AD682" i="1"/>
  <c r="M682" i="1"/>
  <c r="D682" i="1"/>
  <c r="F682" i="1" s="1"/>
  <c r="AD681" i="1"/>
  <c r="M681" i="1"/>
  <c r="D681" i="1"/>
  <c r="I671" i="1"/>
  <c r="H671" i="1"/>
  <c r="D671" i="1"/>
  <c r="J670" i="1"/>
  <c r="E670" i="1"/>
  <c r="C670" i="1"/>
  <c r="C713" i="1" s="1"/>
  <c r="C756" i="1" s="1"/>
  <c r="E756" i="1" s="1"/>
  <c r="J669" i="1"/>
  <c r="C669" i="1"/>
  <c r="E669" i="1" s="1"/>
  <c r="J668" i="1"/>
  <c r="C668" i="1"/>
  <c r="C711" i="1" s="1"/>
  <c r="C754" i="1" s="1"/>
  <c r="E754" i="1" s="1"/>
  <c r="J667" i="1"/>
  <c r="C667" i="1"/>
  <c r="C710" i="1" s="1"/>
  <c r="C753" i="1" s="1"/>
  <c r="E753" i="1" s="1"/>
  <c r="J666" i="1"/>
  <c r="C666" i="1"/>
  <c r="E666" i="1" s="1"/>
  <c r="J665" i="1"/>
  <c r="C665" i="1"/>
  <c r="C708" i="1" s="1"/>
  <c r="C751" i="1" s="1"/>
  <c r="E751" i="1" s="1"/>
  <c r="J664" i="1"/>
  <c r="C664" i="1"/>
  <c r="C707" i="1" s="1"/>
  <c r="C750" i="1" s="1"/>
  <c r="E750" i="1" s="1"/>
  <c r="J663" i="1"/>
  <c r="C663" i="1"/>
  <c r="E663" i="1" s="1"/>
  <c r="J662" i="1"/>
  <c r="C662" i="1"/>
  <c r="C705" i="1" s="1"/>
  <c r="C748" i="1" s="1"/>
  <c r="E748" i="1" s="1"/>
  <c r="J661" i="1"/>
  <c r="C661" i="1"/>
  <c r="E661" i="1" s="1"/>
  <c r="J660" i="1"/>
  <c r="C660" i="1"/>
  <c r="C703" i="1" s="1"/>
  <c r="C746" i="1" s="1"/>
  <c r="E746" i="1" s="1"/>
  <c r="J659" i="1"/>
  <c r="C659" i="1"/>
  <c r="E659" i="1" s="1"/>
  <c r="J658" i="1"/>
  <c r="C658" i="1"/>
  <c r="E658" i="1" s="1"/>
  <c r="J657" i="1"/>
  <c r="C657" i="1"/>
  <c r="C700" i="1" s="1"/>
  <c r="C743" i="1" s="1"/>
  <c r="E743" i="1" s="1"/>
  <c r="J656" i="1"/>
  <c r="C656" i="1"/>
  <c r="C699" i="1" s="1"/>
  <c r="C742" i="1" s="1"/>
  <c r="E742" i="1" s="1"/>
  <c r="J655" i="1"/>
  <c r="C655" i="1"/>
  <c r="E655" i="1" s="1"/>
  <c r="J654" i="1"/>
  <c r="C654" i="1"/>
  <c r="C697" i="1" s="1"/>
  <c r="C740" i="1" s="1"/>
  <c r="E740" i="1" s="1"/>
  <c r="J653" i="1"/>
  <c r="C653" i="1"/>
  <c r="E653" i="1" s="1"/>
  <c r="J652" i="1"/>
  <c r="C652" i="1"/>
  <c r="C695" i="1" s="1"/>
  <c r="C738" i="1" s="1"/>
  <c r="E738" i="1" s="1"/>
  <c r="J651" i="1"/>
  <c r="C651" i="1"/>
  <c r="E651" i="1" s="1"/>
  <c r="J650" i="1"/>
  <c r="C650" i="1"/>
  <c r="C693" i="1" s="1"/>
  <c r="C736" i="1" s="1"/>
  <c r="E736" i="1" s="1"/>
  <c r="J649" i="1"/>
  <c r="C649" i="1"/>
  <c r="C692" i="1" s="1"/>
  <c r="C735" i="1" s="1"/>
  <c r="E735" i="1" s="1"/>
  <c r="J648" i="1"/>
  <c r="C648" i="1"/>
  <c r="E648" i="1" s="1"/>
  <c r="J647" i="1"/>
  <c r="C647" i="1"/>
  <c r="E647" i="1" s="1"/>
  <c r="J646" i="1"/>
  <c r="C646" i="1"/>
  <c r="C689" i="1" s="1"/>
  <c r="C732" i="1" s="1"/>
  <c r="E732" i="1" s="1"/>
  <c r="J645" i="1"/>
  <c r="C645" i="1"/>
  <c r="E645" i="1" s="1"/>
  <c r="J644" i="1"/>
  <c r="C644" i="1"/>
  <c r="C687" i="1" s="1"/>
  <c r="C730" i="1" s="1"/>
  <c r="E730" i="1" s="1"/>
  <c r="J643" i="1"/>
  <c r="C643" i="1"/>
  <c r="E643" i="1" s="1"/>
  <c r="J642" i="1"/>
  <c r="E642" i="1"/>
  <c r="C642" i="1"/>
  <c r="C685" i="1" s="1"/>
  <c r="C728" i="1" s="1"/>
  <c r="E728" i="1" s="1"/>
  <c r="J641" i="1"/>
  <c r="C641" i="1"/>
  <c r="C684" i="1" s="1"/>
  <c r="C727" i="1" s="1"/>
  <c r="E727" i="1" s="1"/>
  <c r="J640" i="1"/>
  <c r="C640" i="1"/>
  <c r="C683" i="1" s="1"/>
  <c r="C726" i="1" s="1"/>
  <c r="E726" i="1" s="1"/>
  <c r="J639" i="1"/>
  <c r="C639" i="1"/>
  <c r="E639" i="1" s="1"/>
  <c r="J638" i="1"/>
  <c r="C638" i="1"/>
  <c r="C681" i="1" s="1"/>
  <c r="C724" i="1" s="1"/>
  <c r="M634" i="1"/>
  <c r="L634" i="1"/>
  <c r="I634" i="1"/>
  <c r="H634" i="1"/>
  <c r="D634" i="1"/>
  <c r="C634" i="1"/>
  <c r="AL633" i="1"/>
  <c r="AJ633" i="1"/>
  <c r="AH633" i="1"/>
  <c r="AG633" i="1"/>
  <c r="AC633" i="1"/>
  <c r="AA633" i="1"/>
  <c r="N633" i="1"/>
  <c r="J633" i="1"/>
  <c r="E633" i="1"/>
  <c r="N632" i="1"/>
  <c r="J632" i="1"/>
  <c r="E632" i="1"/>
  <c r="N631" i="1"/>
  <c r="J631" i="1"/>
  <c r="E631" i="1"/>
  <c r="N630" i="1"/>
  <c r="J630" i="1"/>
  <c r="E630" i="1"/>
  <c r="N629" i="1"/>
  <c r="J629" i="1"/>
  <c r="E629" i="1"/>
  <c r="N628" i="1"/>
  <c r="J628" i="1"/>
  <c r="E628" i="1"/>
  <c r="AM627" i="1"/>
  <c r="AI627" i="1"/>
  <c r="AD627" i="1"/>
  <c r="N627" i="1"/>
  <c r="J627" i="1"/>
  <c r="E627" i="1"/>
  <c r="AM626" i="1"/>
  <c r="AI626" i="1"/>
  <c r="AD626" i="1"/>
  <c r="N626" i="1"/>
  <c r="J626" i="1"/>
  <c r="E626" i="1"/>
  <c r="AM625" i="1"/>
  <c r="AI625" i="1"/>
  <c r="AD625" i="1"/>
  <c r="N625" i="1"/>
  <c r="J625" i="1"/>
  <c r="E625" i="1"/>
  <c r="AM624" i="1"/>
  <c r="AI624" i="1"/>
  <c r="AD624" i="1"/>
  <c r="N624" i="1"/>
  <c r="J624" i="1"/>
  <c r="E624" i="1"/>
  <c r="AM623" i="1"/>
  <c r="AI623" i="1"/>
  <c r="AD623" i="1"/>
  <c r="N623" i="1"/>
  <c r="J623" i="1"/>
  <c r="E623" i="1"/>
  <c r="AM622" i="1"/>
  <c r="AI622" i="1"/>
  <c r="AD622" i="1"/>
  <c r="N622" i="1"/>
  <c r="J622" i="1"/>
  <c r="E622" i="1"/>
  <c r="AM621" i="1"/>
  <c r="AI621" i="1"/>
  <c r="AD621" i="1"/>
  <c r="N621" i="1"/>
  <c r="J621" i="1"/>
  <c r="E621" i="1"/>
  <c r="AM620" i="1"/>
  <c r="AI620" i="1"/>
  <c r="AD620" i="1"/>
  <c r="N620" i="1"/>
  <c r="J620" i="1"/>
  <c r="E620" i="1"/>
  <c r="AM619" i="1"/>
  <c r="AI619" i="1"/>
  <c r="AD619" i="1"/>
  <c r="N619" i="1"/>
  <c r="J619" i="1"/>
  <c r="E619" i="1"/>
  <c r="AM618" i="1"/>
  <c r="AI618" i="1"/>
  <c r="AD618" i="1"/>
  <c r="N618" i="1"/>
  <c r="J618" i="1"/>
  <c r="E618" i="1"/>
  <c r="AM617" i="1"/>
  <c r="AI617" i="1"/>
  <c r="AD617" i="1"/>
  <c r="N617" i="1"/>
  <c r="J617" i="1"/>
  <c r="E617" i="1"/>
  <c r="AM616" i="1"/>
  <c r="AI616" i="1"/>
  <c r="AD616" i="1"/>
  <c r="N616" i="1"/>
  <c r="J616" i="1"/>
  <c r="E616" i="1"/>
  <c r="AM615" i="1"/>
  <c r="AI615" i="1"/>
  <c r="AD615" i="1"/>
  <c r="N615" i="1"/>
  <c r="J615" i="1"/>
  <c r="E615" i="1"/>
  <c r="AM614" i="1"/>
  <c r="AI614" i="1"/>
  <c r="AD614" i="1"/>
  <c r="N614" i="1"/>
  <c r="J614" i="1"/>
  <c r="E614" i="1"/>
  <c r="AM613" i="1"/>
  <c r="AI613" i="1"/>
  <c r="AD613" i="1"/>
  <c r="N613" i="1"/>
  <c r="J613" i="1"/>
  <c r="E613" i="1"/>
  <c r="AM612" i="1"/>
  <c r="AI612" i="1"/>
  <c r="AD612" i="1"/>
  <c r="N612" i="1"/>
  <c r="J612" i="1"/>
  <c r="E612" i="1"/>
  <c r="AM611" i="1"/>
  <c r="AI611" i="1"/>
  <c r="AD611" i="1"/>
  <c r="N611" i="1"/>
  <c r="J611" i="1"/>
  <c r="E611" i="1"/>
  <c r="AM610" i="1"/>
  <c r="AI610" i="1"/>
  <c r="AD610" i="1"/>
  <c r="N610" i="1"/>
  <c r="J610" i="1"/>
  <c r="E610" i="1"/>
  <c r="AM609" i="1"/>
  <c r="AI609" i="1"/>
  <c r="AD609" i="1"/>
  <c r="N609" i="1"/>
  <c r="J609" i="1"/>
  <c r="E609" i="1"/>
  <c r="AM608" i="1"/>
  <c r="AI608" i="1"/>
  <c r="AD608" i="1"/>
  <c r="N608" i="1"/>
  <c r="J608" i="1"/>
  <c r="E608" i="1"/>
  <c r="AM607" i="1"/>
  <c r="AI607" i="1"/>
  <c r="AD607" i="1"/>
  <c r="N607" i="1"/>
  <c r="J607" i="1"/>
  <c r="E607" i="1"/>
  <c r="AM606" i="1"/>
  <c r="AI606" i="1"/>
  <c r="AD606" i="1"/>
  <c r="N606" i="1"/>
  <c r="J606" i="1"/>
  <c r="E606" i="1"/>
  <c r="AM605" i="1"/>
  <c r="AI605" i="1"/>
  <c r="AD605" i="1"/>
  <c r="N605" i="1"/>
  <c r="J605" i="1"/>
  <c r="E605" i="1"/>
  <c r="AM604" i="1"/>
  <c r="AI604" i="1"/>
  <c r="AD604" i="1"/>
  <c r="N604" i="1"/>
  <c r="J604" i="1"/>
  <c r="E604" i="1"/>
  <c r="AM603" i="1"/>
  <c r="AI603" i="1"/>
  <c r="AD603" i="1"/>
  <c r="N603" i="1"/>
  <c r="J603" i="1"/>
  <c r="E603" i="1"/>
  <c r="AM602" i="1"/>
  <c r="AI602" i="1"/>
  <c r="AD602" i="1"/>
  <c r="N602" i="1"/>
  <c r="J602" i="1"/>
  <c r="E602" i="1"/>
  <c r="AM601" i="1"/>
  <c r="AI601" i="1"/>
  <c r="AD601" i="1"/>
  <c r="N601" i="1"/>
  <c r="J601" i="1"/>
  <c r="E601" i="1"/>
  <c r="D590" i="1"/>
  <c r="E578" i="1"/>
  <c r="G578" i="1" s="1"/>
  <c r="D578" i="1"/>
  <c r="C578" i="1"/>
  <c r="A541" i="1" s="1"/>
  <c r="C541" i="1" s="1"/>
  <c r="G577" i="1"/>
  <c r="F577" i="1"/>
  <c r="G576" i="1"/>
  <c r="F576" i="1"/>
  <c r="G575" i="1"/>
  <c r="F575" i="1"/>
  <c r="G574" i="1"/>
  <c r="F574" i="1"/>
  <c r="G573" i="1"/>
  <c r="F573" i="1"/>
  <c r="G572" i="1"/>
  <c r="F572" i="1"/>
  <c r="G571" i="1"/>
  <c r="F571" i="1"/>
  <c r="G570" i="1"/>
  <c r="F570" i="1"/>
  <c r="G569" i="1"/>
  <c r="F569" i="1"/>
  <c r="G568" i="1"/>
  <c r="F568" i="1"/>
  <c r="G567" i="1"/>
  <c r="F567" i="1"/>
  <c r="G566" i="1"/>
  <c r="F566" i="1"/>
  <c r="G565" i="1"/>
  <c r="F565" i="1"/>
  <c r="G564" i="1"/>
  <c r="F564" i="1"/>
  <c r="G563" i="1"/>
  <c r="F563" i="1"/>
  <c r="G562" i="1"/>
  <c r="F562" i="1"/>
  <c r="G561" i="1"/>
  <c r="F561" i="1"/>
  <c r="G560" i="1"/>
  <c r="F560" i="1"/>
  <c r="G559" i="1"/>
  <c r="F559" i="1"/>
  <c r="G558" i="1"/>
  <c r="F558" i="1"/>
  <c r="G557" i="1"/>
  <c r="F557" i="1"/>
  <c r="G556" i="1"/>
  <c r="F556" i="1"/>
  <c r="G555" i="1"/>
  <c r="F555" i="1"/>
  <c r="G554" i="1"/>
  <c r="F554" i="1"/>
  <c r="G553" i="1"/>
  <c r="F553" i="1"/>
  <c r="G552" i="1"/>
  <c r="F552" i="1"/>
  <c r="G551" i="1"/>
  <c r="F551" i="1"/>
  <c r="G550" i="1"/>
  <c r="F550" i="1"/>
  <c r="G549" i="1"/>
  <c r="F549" i="1"/>
  <c r="G548" i="1"/>
  <c r="F548" i="1"/>
  <c r="G547" i="1"/>
  <c r="F547" i="1"/>
  <c r="G546" i="1"/>
  <c r="F546" i="1"/>
  <c r="G545" i="1"/>
  <c r="F545" i="1"/>
  <c r="I535" i="1"/>
  <c r="H535" i="1"/>
  <c r="D535" i="1"/>
  <c r="D497" i="1" s="1"/>
  <c r="AA534" i="1"/>
  <c r="Z534" i="1"/>
  <c r="J534" i="1"/>
  <c r="C534" i="1"/>
  <c r="E534" i="1" s="1"/>
  <c r="J533" i="1"/>
  <c r="C533" i="1"/>
  <c r="E533" i="1" s="1"/>
  <c r="J532" i="1"/>
  <c r="C532" i="1"/>
  <c r="E532" i="1" s="1"/>
  <c r="J531" i="1"/>
  <c r="C531" i="1"/>
  <c r="E531" i="1" s="1"/>
  <c r="J530" i="1"/>
  <c r="C530" i="1"/>
  <c r="E530" i="1" s="1"/>
  <c r="J529" i="1"/>
  <c r="C529" i="1"/>
  <c r="E529" i="1" s="1"/>
  <c r="AC528" i="1"/>
  <c r="J528" i="1"/>
  <c r="C528" i="1"/>
  <c r="E528" i="1" s="1"/>
  <c r="AC527" i="1"/>
  <c r="J527" i="1"/>
  <c r="C527" i="1"/>
  <c r="E527" i="1" s="1"/>
  <c r="AC526" i="1"/>
  <c r="J526" i="1"/>
  <c r="C526" i="1"/>
  <c r="E526" i="1" s="1"/>
  <c r="AC525" i="1"/>
  <c r="J525" i="1"/>
  <c r="C525" i="1"/>
  <c r="E525" i="1" s="1"/>
  <c r="AC524" i="1"/>
  <c r="J524" i="1"/>
  <c r="C524" i="1"/>
  <c r="E524" i="1" s="1"/>
  <c r="AC523" i="1"/>
  <c r="J523" i="1"/>
  <c r="C523" i="1"/>
  <c r="E523" i="1" s="1"/>
  <c r="AC522" i="1"/>
  <c r="J522" i="1"/>
  <c r="C522" i="1"/>
  <c r="E522" i="1" s="1"/>
  <c r="AC521" i="1"/>
  <c r="J521" i="1"/>
  <c r="C521" i="1"/>
  <c r="E521" i="1" s="1"/>
  <c r="AC520" i="1"/>
  <c r="J520" i="1"/>
  <c r="C520" i="1"/>
  <c r="E520" i="1" s="1"/>
  <c r="AC519" i="1"/>
  <c r="J519" i="1"/>
  <c r="C519" i="1"/>
  <c r="E519" i="1" s="1"/>
  <c r="AC518" i="1"/>
  <c r="J518" i="1"/>
  <c r="C518" i="1"/>
  <c r="E518" i="1" s="1"/>
  <c r="AC517" i="1"/>
  <c r="J517" i="1"/>
  <c r="C517" i="1"/>
  <c r="E517" i="1" s="1"/>
  <c r="AC516" i="1"/>
  <c r="J516" i="1"/>
  <c r="C516" i="1"/>
  <c r="E516" i="1" s="1"/>
  <c r="AC515" i="1"/>
  <c r="J515" i="1"/>
  <c r="C515" i="1"/>
  <c r="E515" i="1" s="1"/>
  <c r="AC514" i="1"/>
  <c r="J514" i="1"/>
  <c r="C514" i="1"/>
  <c r="E514" i="1" s="1"/>
  <c r="AC513" i="1"/>
  <c r="J513" i="1"/>
  <c r="C513" i="1"/>
  <c r="E513" i="1" s="1"/>
  <c r="AC512" i="1"/>
  <c r="J512" i="1"/>
  <c r="C512" i="1"/>
  <c r="E512" i="1" s="1"/>
  <c r="AC511" i="1"/>
  <c r="J511" i="1"/>
  <c r="C511" i="1"/>
  <c r="E511" i="1" s="1"/>
  <c r="AC510" i="1"/>
  <c r="J510" i="1"/>
  <c r="C510" i="1"/>
  <c r="E510" i="1" s="1"/>
  <c r="AC509" i="1"/>
  <c r="J509" i="1"/>
  <c r="C509" i="1"/>
  <c r="E509" i="1" s="1"/>
  <c r="AC508" i="1"/>
  <c r="J508" i="1"/>
  <c r="C508" i="1"/>
  <c r="E508" i="1" s="1"/>
  <c r="AC507" i="1"/>
  <c r="J507" i="1"/>
  <c r="C507" i="1"/>
  <c r="E507" i="1" s="1"/>
  <c r="AC506" i="1"/>
  <c r="J506" i="1"/>
  <c r="C506" i="1"/>
  <c r="E506" i="1" s="1"/>
  <c r="AC505" i="1"/>
  <c r="J505" i="1"/>
  <c r="C505" i="1"/>
  <c r="E505" i="1" s="1"/>
  <c r="AC504" i="1"/>
  <c r="J504" i="1"/>
  <c r="C504" i="1"/>
  <c r="E504" i="1" s="1"/>
  <c r="AC503" i="1"/>
  <c r="J503" i="1"/>
  <c r="C503" i="1"/>
  <c r="E503" i="1" s="1"/>
  <c r="AC502" i="1"/>
  <c r="J502" i="1"/>
  <c r="C502" i="1"/>
  <c r="E502" i="1" s="1"/>
  <c r="AA492" i="1"/>
  <c r="Z492" i="1"/>
  <c r="I492" i="1"/>
  <c r="H492" i="1"/>
  <c r="E492" i="1"/>
  <c r="AC491" i="1"/>
  <c r="J491" i="1"/>
  <c r="D491" i="1"/>
  <c r="F491" i="1" s="1"/>
  <c r="C491" i="1"/>
  <c r="J490" i="1"/>
  <c r="D490" i="1"/>
  <c r="F490" i="1" s="1"/>
  <c r="C490" i="1"/>
  <c r="J489" i="1"/>
  <c r="D489" i="1"/>
  <c r="F489" i="1" s="1"/>
  <c r="C489" i="1"/>
  <c r="J488" i="1"/>
  <c r="F488" i="1"/>
  <c r="D488" i="1"/>
  <c r="C488" i="1"/>
  <c r="J487" i="1"/>
  <c r="D487" i="1"/>
  <c r="F487" i="1" s="1"/>
  <c r="C487" i="1"/>
  <c r="J486" i="1"/>
  <c r="D486" i="1"/>
  <c r="F486" i="1" s="1"/>
  <c r="C486" i="1"/>
  <c r="AC485" i="1"/>
  <c r="J485" i="1"/>
  <c r="D485" i="1"/>
  <c r="F485" i="1" s="1"/>
  <c r="G485" i="1" s="1"/>
  <c r="C485" i="1"/>
  <c r="AC484" i="1"/>
  <c r="J484" i="1"/>
  <c r="D484" i="1"/>
  <c r="F484" i="1" s="1"/>
  <c r="C484" i="1"/>
  <c r="AC483" i="1"/>
  <c r="J483" i="1"/>
  <c r="D483" i="1"/>
  <c r="F483" i="1" s="1"/>
  <c r="C483" i="1"/>
  <c r="AC482" i="1"/>
  <c r="J482" i="1"/>
  <c r="D482" i="1"/>
  <c r="F482" i="1" s="1"/>
  <c r="C482" i="1"/>
  <c r="AC481" i="1"/>
  <c r="J481" i="1"/>
  <c r="D481" i="1"/>
  <c r="F481" i="1" s="1"/>
  <c r="G481" i="1" s="1"/>
  <c r="C481" i="1"/>
  <c r="AC480" i="1"/>
  <c r="J480" i="1"/>
  <c r="D480" i="1"/>
  <c r="F480" i="1" s="1"/>
  <c r="C480" i="1"/>
  <c r="AC479" i="1"/>
  <c r="J479" i="1"/>
  <c r="F479" i="1"/>
  <c r="D479" i="1"/>
  <c r="C479" i="1"/>
  <c r="AC478" i="1"/>
  <c r="J478" i="1"/>
  <c r="D478" i="1"/>
  <c r="F478" i="1" s="1"/>
  <c r="C478" i="1"/>
  <c r="AC477" i="1"/>
  <c r="J477" i="1"/>
  <c r="D477" i="1"/>
  <c r="F477" i="1" s="1"/>
  <c r="C477" i="1"/>
  <c r="AC476" i="1"/>
  <c r="J476" i="1"/>
  <c r="D476" i="1"/>
  <c r="F476" i="1" s="1"/>
  <c r="C476" i="1"/>
  <c r="AC475" i="1"/>
  <c r="J475" i="1"/>
  <c r="D475" i="1"/>
  <c r="F475" i="1" s="1"/>
  <c r="G475" i="1" s="1"/>
  <c r="C475" i="1"/>
  <c r="AC474" i="1"/>
  <c r="J474" i="1"/>
  <c r="F474" i="1"/>
  <c r="D474" i="1"/>
  <c r="C474" i="1"/>
  <c r="AC473" i="1"/>
  <c r="J473" i="1"/>
  <c r="D473" i="1"/>
  <c r="F473" i="1" s="1"/>
  <c r="C473" i="1"/>
  <c r="AC472" i="1"/>
  <c r="J472" i="1"/>
  <c r="D472" i="1"/>
  <c r="F472" i="1" s="1"/>
  <c r="C472" i="1"/>
  <c r="AC471" i="1"/>
  <c r="J471" i="1"/>
  <c r="D471" i="1"/>
  <c r="F471" i="1" s="1"/>
  <c r="C471" i="1"/>
  <c r="AC470" i="1"/>
  <c r="J470" i="1"/>
  <c r="D470" i="1"/>
  <c r="F470" i="1" s="1"/>
  <c r="C470" i="1"/>
  <c r="AC469" i="1"/>
  <c r="J469" i="1"/>
  <c r="D469" i="1"/>
  <c r="F469" i="1" s="1"/>
  <c r="C469" i="1"/>
  <c r="AC468" i="1"/>
  <c r="J468" i="1"/>
  <c r="D468" i="1"/>
  <c r="F468" i="1" s="1"/>
  <c r="C468" i="1"/>
  <c r="AC467" i="1"/>
  <c r="J467" i="1"/>
  <c r="D467" i="1"/>
  <c r="F467" i="1" s="1"/>
  <c r="G467" i="1" s="1"/>
  <c r="C467" i="1"/>
  <c r="AC466" i="1"/>
  <c r="J466" i="1"/>
  <c r="D466" i="1"/>
  <c r="F466" i="1" s="1"/>
  <c r="C466" i="1"/>
  <c r="AC465" i="1"/>
  <c r="J465" i="1"/>
  <c r="D465" i="1"/>
  <c r="F465" i="1" s="1"/>
  <c r="C465" i="1"/>
  <c r="AC464" i="1"/>
  <c r="J464" i="1"/>
  <c r="D464" i="1"/>
  <c r="F464" i="1" s="1"/>
  <c r="C464" i="1"/>
  <c r="AC463" i="1"/>
  <c r="J463" i="1"/>
  <c r="D463" i="1"/>
  <c r="F463" i="1" s="1"/>
  <c r="C463" i="1"/>
  <c r="AC462" i="1"/>
  <c r="J462" i="1"/>
  <c r="D462" i="1"/>
  <c r="F462" i="1" s="1"/>
  <c r="C462" i="1"/>
  <c r="AC461" i="1"/>
  <c r="J461" i="1"/>
  <c r="D461" i="1"/>
  <c r="F461" i="1" s="1"/>
  <c r="G461" i="1" s="1"/>
  <c r="C461" i="1"/>
  <c r="AC460" i="1"/>
  <c r="J460" i="1"/>
  <c r="D460" i="1"/>
  <c r="F460" i="1" s="1"/>
  <c r="C460" i="1"/>
  <c r="J459" i="1"/>
  <c r="D459" i="1"/>
  <c r="F459" i="1" s="1"/>
  <c r="C459" i="1"/>
  <c r="D458" i="1"/>
  <c r="AA449" i="1"/>
  <c r="Z449" i="1"/>
  <c r="I449" i="1"/>
  <c r="H449" i="1"/>
  <c r="D449" i="1"/>
  <c r="AC448" i="1"/>
  <c r="E448" i="1"/>
  <c r="E447" i="1"/>
  <c r="E446" i="1"/>
  <c r="E445" i="1"/>
  <c r="E444" i="1"/>
  <c r="E443" i="1"/>
  <c r="AC442" i="1"/>
  <c r="E442" i="1"/>
  <c r="AC441" i="1"/>
  <c r="E441" i="1"/>
  <c r="AC440" i="1"/>
  <c r="E440" i="1"/>
  <c r="AC439" i="1"/>
  <c r="E439" i="1"/>
  <c r="AC438" i="1"/>
  <c r="E438" i="1"/>
  <c r="AC437" i="1"/>
  <c r="E437" i="1"/>
  <c r="AC436" i="1"/>
  <c r="E436" i="1"/>
  <c r="AC435" i="1"/>
  <c r="E435" i="1"/>
  <c r="AC434" i="1"/>
  <c r="E434" i="1"/>
  <c r="AC433" i="1"/>
  <c r="E433" i="1"/>
  <c r="AC432" i="1"/>
  <c r="E432" i="1"/>
  <c r="AC431" i="1"/>
  <c r="E431" i="1"/>
  <c r="AC430" i="1"/>
  <c r="E430" i="1"/>
  <c r="AC429" i="1"/>
  <c r="E429" i="1"/>
  <c r="AC428" i="1"/>
  <c r="E428" i="1"/>
  <c r="AC427" i="1"/>
  <c r="E427" i="1"/>
  <c r="AC426" i="1"/>
  <c r="E426" i="1"/>
  <c r="AC425" i="1"/>
  <c r="E425" i="1"/>
  <c r="AC424" i="1"/>
  <c r="E424" i="1"/>
  <c r="AC423" i="1"/>
  <c r="E423" i="1"/>
  <c r="AC422" i="1"/>
  <c r="E422" i="1"/>
  <c r="AC421" i="1"/>
  <c r="E421" i="1"/>
  <c r="AC420" i="1"/>
  <c r="E420" i="1"/>
  <c r="AC419" i="1"/>
  <c r="E419" i="1"/>
  <c r="AC418" i="1"/>
  <c r="E418" i="1"/>
  <c r="AC417" i="1"/>
  <c r="E417" i="1"/>
  <c r="E416" i="1"/>
  <c r="M410" i="1"/>
  <c r="L410" i="1"/>
  <c r="I410" i="1"/>
  <c r="H410" i="1"/>
  <c r="D410" i="1"/>
  <c r="C410" i="1"/>
  <c r="AD409" i="1"/>
  <c r="AC409" i="1"/>
  <c r="Z409" i="1"/>
  <c r="AA409" i="1" s="1"/>
  <c r="Y409" i="1"/>
  <c r="E409" i="1"/>
  <c r="E408" i="1"/>
  <c r="E407" i="1"/>
  <c r="E406" i="1"/>
  <c r="E405" i="1"/>
  <c r="E404" i="1"/>
  <c r="AG403" i="1"/>
  <c r="AA403" i="1"/>
  <c r="E403" i="1"/>
  <c r="AG402" i="1"/>
  <c r="AA402" i="1"/>
  <c r="E402" i="1"/>
  <c r="AG401" i="1"/>
  <c r="AA401" i="1"/>
  <c r="E401" i="1"/>
  <c r="AG400" i="1"/>
  <c r="AA400" i="1"/>
  <c r="E400" i="1"/>
  <c r="AG399" i="1"/>
  <c r="AA399" i="1"/>
  <c r="E399" i="1"/>
  <c r="AG398" i="1"/>
  <c r="AA398" i="1"/>
  <c r="E398" i="1"/>
  <c r="AG397" i="1"/>
  <c r="AA397" i="1"/>
  <c r="E397" i="1"/>
  <c r="AG396" i="1"/>
  <c r="AA396" i="1"/>
  <c r="E396" i="1"/>
  <c r="AG395" i="1"/>
  <c r="AA395" i="1"/>
  <c r="E395" i="1"/>
  <c r="AG394" i="1"/>
  <c r="AA394" i="1"/>
  <c r="E394" i="1"/>
  <c r="AG393" i="1"/>
  <c r="AA393" i="1"/>
  <c r="E393" i="1"/>
  <c r="AG392" i="1"/>
  <c r="AA392" i="1"/>
  <c r="E392" i="1"/>
  <c r="AG391" i="1"/>
  <c r="AA391" i="1"/>
  <c r="E391" i="1"/>
  <c r="AG390" i="1"/>
  <c r="AA390" i="1"/>
  <c r="E390" i="1"/>
  <c r="AG389" i="1"/>
  <c r="AA389" i="1"/>
  <c r="E389" i="1"/>
  <c r="AG388" i="1"/>
  <c r="AA388" i="1"/>
  <c r="E388" i="1"/>
  <c r="AG387" i="1"/>
  <c r="AA387" i="1"/>
  <c r="E387" i="1"/>
  <c r="AG386" i="1"/>
  <c r="AA386" i="1"/>
  <c r="E386" i="1"/>
  <c r="AG385" i="1"/>
  <c r="AA385" i="1"/>
  <c r="E385" i="1"/>
  <c r="AG384" i="1"/>
  <c r="AA384" i="1"/>
  <c r="E384" i="1"/>
  <c r="AG383" i="1"/>
  <c r="AA383" i="1"/>
  <c r="E383" i="1"/>
  <c r="AG382" i="1"/>
  <c r="AA382" i="1"/>
  <c r="E382" i="1"/>
  <c r="AG381" i="1"/>
  <c r="AA381" i="1"/>
  <c r="E381" i="1"/>
  <c r="AG380" i="1"/>
  <c r="AA380" i="1"/>
  <c r="E380" i="1"/>
  <c r="AG379" i="1"/>
  <c r="AA379" i="1"/>
  <c r="E379" i="1"/>
  <c r="AG378" i="1"/>
  <c r="AA378" i="1"/>
  <c r="E378" i="1"/>
  <c r="AG377" i="1"/>
  <c r="AA377" i="1"/>
  <c r="E377" i="1"/>
  <c r="E367" i="1"/>
  <c r="F367" i="1" s="1"/>
  <c r="E366" i="1"/>
  <c r="F366" i="1" s="1"/>
  <c r="E365" i="1"/>
  <c r="F365" i="1" s="1"/>
  <c r="D358" i="1"/>
  <c r="C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D324" i="1"/>
  <c r="C324" i="1"/>
  <c r="D319" i="1"/>
  <c r="C319" i="1"/>
  <c r="AF318" i="1"/>
  <c r="AE318" i="1"/>
  <c r="AD318" i="1"/>
  <c r="AC318" i="1"/>
  <c r="Z318" i="1"/>
  <c r="Y318" i="1"/>
  <c r="E318" i="1"/>
  <c r="E317" i="1"/>
  <c r="E316" i="1"/>
  <c r="E315" i="1"/>
  <c r="E314" i="1"/>
  <c r="E313" i="1"/>
  <c r="AG312" i="1"/>
  <c r="AA312" i="1"/>
  <c r="E312" i="1"/>
  <c r="AG311" i="1"/>
  <c r="AA311" i="1"/>
  <c r="E311" i="1"/>
  <c r="AG310" i="1"/>
  <c r="AA310" i="1"/>
  <c r="E310" i="1"/>
  <c r="AG309" i="1"/>
  <c r="AA309" i="1"/>
  <c r="E309" i="1"/>
  <c r="AG308" i="1"/>
  <c r="AA308" i="1"/>
  <c r="E308" i="1"/>
  <c r="AG307" i="1"/>
  <c r="AA307" i="1"/>
  <c r="E307" i="1"/>
  <c r="AG306" i="1"/>
  <c r="AA306" i="1"/>
  <c r="E306" i="1"/>
  <c r="AG305" i="1"/>
  <c r="AA305" i="1"/>
  <c r="E305" i="1"/>
  <c r="AG304" i="1"/>
  <c r="AA304" i="1"/>
  <c r="E304" i="1"/>
  <c r="AG303" i="1"/>
  <c r="AA303" i="1"/>
  <c r="E303" i="1"/>
  <c r="AG302" i="1"/>
  <c r="AA302" i="1"/>
  <c r="E302" i="1"/>
  <c r="AG301" i="1"/>
  <c r="AA301" i="1"/>
  <c r="E301" i="1"/>
  <c r="AG300" i="1"/>
  <c r="AA300" i="1"/>
  <c r="E300" i="1"/>
  <c r="AG299" i="1"/>
  <c r="AA299" i="1"/>
  <c r="E299" i="1"/>
  <c r="AG298" i="1"/>
  <c r="AA298" i="1"/>
  <c r="E298" i="1"/>
  <c r="AG297" i="1"/>
  <c r="AA297" i="1"/>
  <c r="E297" i="1"/>
  <c r="AG296" i="1"/>
  <c r="AA296" i="1"/>
  <c r="E296" i="1"/>
  <c r="AG295" i="1"/>
  <c r="AA295" i="1"/>
  <c r="E295" i="1"/>
  <c r="AG294" i="1"/>
  <c r="AA294" i="1"/>
  <c r="E294" i="1"/>
  <c r="AG293" i="1"/>
  <c r="AA293" i="1"/>
  <c r="E293" i="1"/>
  <c r="AG292" i="1"/>
  <c r="AA292" i="1"/>
  <c r="E292" i="1"/>
  <c r="AG291" i="1"/>
  <c r="AA291" i="1"/>
  <c r="E291" i="1"/>
  <c r="AG290" i="1"/>
  <c r="AA290" i="1"/>
  <c r="E290" i="1"/>
  <c r="AG289" i="1"/>
  <c r="AA289" i="1"/>
  <c r="E289" i="1"/>
  <c r="AG288" i="1"/>
  <c r="AA288" i="1"/>
  <c r="E288" i="1"/>
  <c r="AG287" i="1"/>
  <c r="AA287" i="1"/>
  <c r="E287" i="1"/>
  <c r="AG286" i="1"/>
  <c r="AA286" i="1"/>
  <c r="E286" i="1"/>
  <c r="D279" i="1"/>
  <c r="C279" i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2" i="1"/>
  <c r="F272" i="1" s="1"/>
  <c r="E271" i="1"/>
  <c r="F271" i="1" s="1"/>
  <c r="E270" i="1"/>
  <c r="F270" i="1" s="1"/>
  <c r="E269" i="1"/>
  <c r="F269" i="1" s="1"/>
  <c r="E268" i="1"/>
  <c r="F268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D243" i="1"/>
  <c r="C243" i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D205" i="1"/>
  <c r="C205" i="1"/>
  <c r="E204" i="1"/>
  <c r="F204" i="1" s="1"/>
  <c r="E203" i="1"/>
  <c r="F203" i="1" s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D169" i="1"/>
  <c r="C169" i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AG162" i="1"/>
  <c r="E162" i="1"/>
  <c r="F162" i="1" s="1"/>
  <c r="AG161" i="1"/>
  <c r="E161" i="1"/>
  <c r="F161" i="1" s="1"/>
  <c r="AG160" i="1"/>
  <c r="E160" i="1"/>
  <c r="F160" i="1" s="1"/>
  <c r="AG159" i="1"/>
  <c r="E159" i="1"/>
  <c r="F159" i="1" s="1"/>
  <c r="AG158" i="1"/>
  <c r="E158" i="1"/>
  <c r="F158" i="1" s="1"/>
  <c r="AG157" i="1"/>
  <c r="N157" i="1"/>
  <c r="J157" i="1"/>
  <c r="E157" i="1"/>
  <c r="F157" i="1" s="1"/>
  <c r="AG156" i="1"/>
  <c r="E156" i="1"/>
  <c r="F156" i="1" s="1"/>
  <c r="AG155" i="1"/>
  <c r="N155" i="1"/>
  <c r="J155" i="1"/>
  <c r="E155" i="1"/>
  <c r="F155" i="1" s="1"/>
  <c r="AG154" i="1"/>
  <c r="E154" i="1"/>
  <c r="F154" i="1" s="1"/>
  <c r="AG153" i="1"/>
  <c r="E153" i="1"/>
  <c r="F153" i="1" s="1"/>
  <c r="AG152" i="1"/>
  <c r="E152" i="1"/>
  <c r="F152" i="1" s="1"/>
  <c r="AG151" i="1"/>
  <c r="E151" i="1"/>
  <c r="F151" i="1" s="1"/>
  <c r="AG150" i="1"/>
  <c r="N150" i="1"/>
  <c r="J150" i="1"/>
  <c r="E150" i="1"/>
  <c r="F150" i="1" s="1"/>
  <c r="AG149" i="1"/>
  <c r="E149" i="1"/>
  <c r="F149" i="1" s="1"/>
  <c r="AG148" i="1"/>
  <c r="E148" i="1"/>
  <c r="F148" i="1" s="1"/>
  <c r="AG147" i="1"/>
  <c r="E147" i="1"/>
  <c r="F147" i="1" s="1"/>
  <c r="AG146" i="1"/>
  <c r="E146" i="1"/>
  <c r="F146" i="1" s="1"/>
  <c r="AG145" i="1"/>
  <c r="E145" i="1"/>
  <c r="F145" i="1" s="1"/>
  <c r="AG144" i="1"/>
  <c r="E144" i="1"/>
  <c r="F144" i="1" s="1"/>
  <c r="AG143" i="1"/>
  <c r="E143" i="1"/>
  <c r="F143" i="1" s="1"/>
  <c r="AG142" i="1"/>
  <c r="E142" i="1"/>
  <c r="F142" i="1" s="1"/>
  <c r="AG141" i="1"/>
  <c r="E141" i="1"/>
  <c r="F141" i="1" s="1"/>
  <c r="AG140" i="1"/>
  <c r="E140" i="1"/>
  <c r="F140" i="1" s="1"/>
  <c r="AG139" i="1"/>
  <c r="E139" i="1"/>
  <c r="F139" i="1" s="1"/>
  <c r="AG138" i="1"/>
  <c r="E138" i="1"/>
  <c r="F138" i="1" s="1"/>
  <c r="AG137" i="1"/>
  <c r="E137" i="1"/>
  <c r="F137" i="1" s="1"/>
  <c r="AG136" i="1"/>
  <c r="E136" i="1"/>
  <c r="F136" i="1" s="1"/>
  <c r="J132" i="1"/>
  <c r="F132" i="1"/>
  <c r="J131" i="1"/>
  <c r="F131" i="1"/>
  <c r="M130" i="1"/>
  <c r="L130" i="1"/>
  <c r="I130" i="1"/>
  <c r="H130" i="1"/>
  <c r="D130" i="1"/>
  <c r="C130" i="1"/>
  <c r="N129" i="1"/>
  <c r="J129" i="1"/>
  <c r="E129" i="1"/>
  <c r="F129" i="1" s="1"/>
  <c r="N128" i="1"/>
  <c r="J128" i="1"/>
  <c r="E128" i="1"/>
  <c r="F128" i="1" s="1"/>
  <c r="N127" i="1"/>
  <c r="J127" i="1"/>
  <c r="E127" i="1"/>
  <c r="F127" i="1" s="1"/>
  <c r="N126" i="1"/>
  <c r="J126" i="1"/>
  <c r="E126" i="1"/>
  <c r="F126" i="1" s="1"/>
  <c r="N125" i="1"/>
  <c r="J125" i="1"/>
  <c r="E125" i="1"/>
  <c r="F125" i="1" s="1"/>
  <c r="N124" i="1"/>
  <c r="J124" i="1"/>
  <c r="E124" i="1"/>
  <c r="F124" i="1" s="1"/>
  <c r="N123" i="1"/>
  <c r="J123" i="1"/>
  <c r="E123" i="1"/>
  <c r="F123" i="1" s="1"/>
  <c r="N122" i="1"/>
  <c r="J122" i="1"/>
  <c r="E122" i="1"/>
  <c r="F122" i="1" s="1"/>
  <c r="N121" i="1"/>
  <c r="J121" i="1"/>
  <c r="E121" i="1"/>
  <c r="F121" i="1" s="1"/>
  <c r="N120" i="1"/>
  <c r="J120" i="1"/>
  <c r="E120" i="1"/>
  <c r="F120" i="1" s="1"/>
  <c r="N119" i="1"/>
  <c r="J119" i="1"/>
  <c r="E119" i="1"/>
  <c r="F119" i="1" s="1"/>
  <c r="N118" i="1"/>
  <c r="J118" i="1"/>
  <c r="E118" i="1"/>
  <c r="F118" i="1" s="1"/>
  <c r="N117" i="1"/>
  <c r="J117" i="1"/>
  <c r="E117" i="1"/>
  <c r="F117" i="1" s="1"/>
  <c r="N116" i="1"/>
  <c r="J116" i="1"/>
  <c r="E116" i="1"/>
  <c r="F116" i="1" s="1"/>
  <c r="N115" i="1"/>
  <c r="J115" i="1"/>
  <c r="E115" i="1"/>
  <c r="F115" i="1" s="1"/>
  <c r="N114" i="1"/>
  <c r="J114" i="1"/>
  <c r="E114" i="1"/>
  <c r="F114" i="1" s="1"/>
  <c r="N113" i="1"/>
  <c r="J113" i="1"/>
  <c r="E113" i="1"/>
  <c r="F113" i="1" s="1"/>
  <c r="N112" i="1"/>
  <c r="J112" i="1"/>
  <c r="E112" i="1"/>
  <c r="F112" i="1" s="1"/>
  <c r="N111" i="1"/>
  <c r="J111" i="1"/>
  <c r="E111" i="1"/>
  <c r="F111" i="1" s="1"/>
  <c r="N110" i="1"/>
  <c r="J110" i="1"/>
  <c r="E110" i="1"/>
  <c r="F110" i="1" s="1"/>
  <c r="N109" i="1"/>
  <c r="J109" i="1"/>
  <c r="E109" i="1"/>
  <c r="F109" i="1" s="1"/>
  <c r="N108" i="1"/>
  <c r="J108" i="1"/>
  <c r="E108" i="1"/>
  <c r="F108" i="1" s="1"/>
  <c r="N107" i="1"/>
  <c r="J107" i="1"/>
  <c r="E107" i="1"/>
  <c r="F107" i="1" s="1"/>
  <c r="N106" i="1"/>
  <c r="J106" i="1"/>
  <c r="E106" i="1"/>
  <c r="F106" i="1" s="1"/>
  <c r="N105" i="1"/>
  <c r="J105" i="1"/>
  <c r="E105" i="1"/>
  <c r="F105" i="1" s="1"/>
  <c r="N104" i="1"/>
  <c r="J104" i="1"/>
  <c r="E104" i="1"/>
  <c r="F104" i="1" s="1"/>
  <c r="N103" i="1"/>
  <c r="J103" i="1"/>
  <c r="E103" i="1"/>
  <c r="F103" i="1" s="1"/>
  <c r="N102" i="1"/>
  <c r="J102" i="1"/>
  <c r="E102" i="1"/>
  <c r="F102" i="1" s="1"/>
  <c r="N101" i="1"/>
  <c r="J101" i="1"/>
  <c r="E101" i="1"/>
  <c r="F101" i="1" s="1"/>
  <c r="N100" i="1"/>
  <c r="J100" i="1"/>
  <c r="E100" i="1"/>
  <c r="F100" i="1" s="1"/>
  <c r="N99" i="1"/>
  <c r="J99" i="1"/>
  <c r="E99" i="1"/>
  <c r="F99" i="1" s="1"/>
  <c r="N98" i="1"/>
  <c r="J98" i="1"/>
  <c r="E98" i="1"/>
  <c r="F98" i="1" s="1"/>
  <c r="N97" i="1"/>
  <c r="J97" i="1"/>
  <c r="E97" i="1"/>
  <c r="F97" i="1" s="1"/>
  <c r="D93" i="1"/>
  <c r="C93" i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C54" i="1"/>
  <c r="C53" i="1"/>
  <c r="C52" i="1"/>
  <c r="C46" i="1"/>
  <c r="B46" i="1"/>
  <c r="D45" i="1"/>
  <c r="E45" i="1" s="1"/>
  <c r="D44" i="1"/>
  <c r="E44" i="1" s="1"/>
  <c r="D43" i="1"/>
  <c r="E43" i="1" s="1"/>
  <c r="D36" i="1"/>
  <c r="E36" i="1" s="1"/>
  <c r="C34" i="1"/>
  <c r="B34" i="1"/>
  <c r="D33" i="1"/>
  <c r="E33" i="1" s="1"/>
  <c r="D32" i="1"/>
  <c r="C18" i="1"/>
  <c r="B18" i="1"/>
  <c r="D17" i="1"/>
  <c r="E17" i="1" s="1"/>
  <c r="D16" i="1"/>
  <c r="E16" i="1" s="1"/>
  <c r="D15" i="1"/>
  <c r="E15" i="1" s="1"/>
  <c r="G464" i="1" l="1"/>
  <c r="G470" i="1"/>
  <c r="J634" i="1"/>
  <c r="E664" i="1"/>
  <c r="G482" i="1"/>
  <c r="G486" i="1"/>
  <c r="H93" i="1"/>
  <c r="E650" i="1"/>
  <c r="M714" i="1"/>
  <c r="AA836" i="1"/>
  <c r="E1008" i="1"/>
  <c r="F989" i="1"/>
  <c r="L836" i="1"/>
  <c r="J757" i="1"/>
  <c r="E640" i="1"/>
  <c r="C712" i="1"/>
  <c r="C755" i="1" s="1"/>
  <c r="E755" i="1" s="1"/>
  <c r="G474" i="1"/>
  <c r="G465" i="1"/>
  <c r="G471" i="1"/>
  <c r="G478" i="1"/>
  <c r="G479" i="1"/>
  <c r="G460" i="1"/>
  <c r="G463" i="1"/>
  <c r="G469" i="1"/>
  <c r="AM633" i="1"/>
  <c r="G693" i="1"/>
  <c r="Y830" i="1"/>
  <c r="AB830" i="1" s="1"/>
  <c r="X843" i="1"/>
  <c r="X850" i="1"/>
  <c r="X852" i="1"/>
  <c r="S912" i="1"/>
  <c r="AI911" i="1"/>
  <c r="AC534" i="1"/>
  <c r="G476" i="1"/>
  <c r="G483" i="1"/>
  <c r="Y815" i="1"/>
  <c r="AB815" i="1" s="1"/>
  <c r="X864" i="1"/>
  <c r="AD756" i="1"/>
  <c r="X855" i="1"/>
  <c r="X862" i="1"/>
  <c r="N410" i="1"/>
  <c r="G462" i="1"/>
  <c r="G491" i="1"/>
  <c r="Y804" i="1"/>
  <c r="AB804" i="1" s="1"/>
  <c r="X870" i="1"/>
  <c r="X871" i="1"/>
  <c r="G466" i="1"/>
  <c r="G473" i="1"/>
  <c r="G477" i="1"/>
  <c r="E654" i="1"/>
  <c r="H134" i="1"/>
  <c r="J130" i="1"/>
  <c r="E53" i="1"/>
  <c r="E52" i="1"/>
  <c r="D34" i="1"/>
  <c r="E34" i="1" s="1"/>
  <c r="D18" i="1"/>
  <c r="E18" i="1" s="1"/>
  <c r="E54" i="1"/>
  <c r="J449" i="1"/>
  <c r="G480" i="1"/>
  <c r="E662" i="1"/>
  <c r="G683" i="1"/>
  <c r="G685" i="1"/>
  <c r="C696" i="1"/>
  <c r="C739" i="1" s="1"/>
  <c r="E739" i="1" s="1"/>
  <c r="C709" i="1"/>
  <c r="C752" i="1" s="1"/>
  <c r="E752" i="1" s="1"/>
  <c r="Y806" i="1"/>
  <c r="AB806" i="1" s="1"/>
  <c r="Y819" i="1"/>
  <c r="AB819" i="1" s="1"/>
  <c r="X856" i="1"/>
  <c r="X858" i="1"/>
  <c r="X861" i="1"/>
  <c r="AD988" i="1"/>
  <c r="G93" i="1"/>
  <c r="E205" i="1"/>
  <c r="F205" i="1" s="1"/>
  <c r="J410" i="1"/>
  <c r="G472" i="1"/>
  <c r="J492" i="1"/>
  <c r="E646" i="1"/>
  <c r="E656" i="1"/>
  <c r="C688" i="1"/>
  <c r="C731" i="1" s="1"/>
  <c r="E731" i="1" s="1"/>
  <c r="G705" i="1"/>
  <c r="G707" i="1"/>
  <c r="Y832" i="1"/>
  <c r="AB832" i="1" s="1"/>
  <c r="G1015" i="1"/>
  <c r="G484" i="1"/>
  <c r="AC492" i="1"/>
  <c r="C701" i="1"/>
  <c r="C744" i="1" s="1"/>
  <c r="E744" i="1" s="1"/>
  <c r="K951" i="1"/>
  <c r="N130" i="1"/>
  <c r="AA318" i="1"/>
  <c r="J535" i="1"/>
  <c r="G697" i="1"/>
  <c r="G699" i="1"/>
  <c r="AD713" i="1"/>
  <c r="Y803" i="1"/>
  <c r="AB803" i="1" s="1"/>
  <c r="Y813" i="1"/>
  <c r="AB813" i="1" s="1"/>
  <c r="Y828" i="1"/>
  <c r="AB828" i="1" s="1"/>
  <c r="Y833" i="1"/>
  <c r="AB833" i="1" s="1"/>
  <c r="Y834" i="1"/>
  <c r="AB834" i="1" s="1"/>
  <c r="X844" i="1"/>
  <c r="X849" i="1"/>
  <c r="X868" i="1"/>
  <c r="X873" i="1"/>
  <c r="D920" i="1"/>
  <c r="D978" i="1"/>
  <c r="C691" i="1"/>
  <c r="C734" i="1" s="1"/>
  <c r="E734" i="1" s="1"/>
  <c r="G711" i="1"/>
  <c r="Y822" i="1"/>
  <c r="AB822" i="1" s="1"/>
  <c r="H244" i="1"/>
  <c r="AG409" i="1"/>
  <c r="C704" i="1"/>
  <c r="C747" i="1" s="1"/>
  <c r="E747" i="1" s="1"/>
  <c r="Y823" i="1"/>
  <c r="AB823" i="1" s="1"/>
  <c r="E243" i="1"/>
  <c r="F243" i="1" s="1"/>
  <c r="G468" i="1"/>
  <c r="N634" i="1"/>
  <c r="E638" i="1"/>
  <c r="J671" i="1"/>
  <c r="D972" i="1"/>
  <c r="G695" i="1"/>
  <c r="G703" i="1"/>
  <c r="G689" i="1"/>
  <c r="G687" i="1"/>
  <c r="I1040" i="1"/>
  <c r="F1040" i="1"/>
  <c r="G1040" i="1"/>
  <c r="E657" i="1"/>
  <c r="Y818" i="1"/>
  <c r="AB818" i="1" s="1"/>
  <c r="G887" i="1"/>
  <c r="I93" i="1"/>
  <c r="E279" i="1"/>
  <c r="F279" i="1" s="1"/>
  <c r="E319" i="1"/>
  <c r="E410" i="1"/>
  <c r="AC449" i="1"/>
  <c r="G487" i="1"/>
  <c r="E634" i="1"/>
  <c r="E644" i="1"/>
  <c r="E652" i="1"/>
  <c r="E660" i="1"/>
  <c r="E668" i="1"/>
  <c r="C682" i="1"/>
  <c r="C725" i="1" s="1"/>
  <c r="E725" i="1" s="1"/>
  <c r="C690" i="1"/>
  <c r="C733" i="1" s="1"/>
  <c r="E733" i="1" s="1"/>
  <c r="C698" i="1"/>
  <c r="C741" i="1" s="1"/>
  <c r="E741" i="1" s="1"/>
  <c r="C706" i="1"/>
  <c r="C749" i="1" s="1"/>
  <c r="E749" i="1" s="1"/>
  <c r="G712" i="1"/>
  <c r="G909" i="1"/>
  <c r="D960" i="1"/>
  <c r="E641" i="1"/>
  <c r="E649" i="1"/>
  <c r="E665" i="1"/>
  <c r="Y821" i="1"/>
  <c r="AB821" i="1" s="1"/>
  <c r="G899" i="1"/>
  <c r="E130" i="1"/>
  <c r="F130" i="1" s="1"/>
  <c r="F578" i="1"/>
  <c r="AD633" i="1"/>
  <c r="Y826" i="1"/>
  <c r="AB826" i="1" s="1"/>
  <c r="F836" i="1"/>
  <c r="G884" i="1"/>
  <c r="G896" i="1"/>
  <c r="G911" i="1"/>
  <c r="D932" i="1"/>
  <c r="K989" i="1"/>
  <c r="D1034" i="1"/>
  <c r="E1034" i="1" s="1"/>
  <c r="F1034" i="1" s="1"/>
  <c r="G489" i="1"/>
  <c r="E93" i="1"/>
  <c r="F93" i="1" s="1"/>
  <c r="AM911" i="1"/>
  <c r="E169" i="1"/>
  <c r="F169" i="1" s="1"/>
  <c r="C492" i="1"/>
  <c r="A497" i="1" s="1"/>
  <c r="E497" i="1" s="1"/>
  <c r="AG318" i="1"/>
  <c r="D492" i="1"/>
  <c r="F492" i="1" s="1"/>
  <c r="B497" i="1" s="1"/>
  <c r="G490" i="1"/>
  <c r="AI633" i="1"/>
  <c r="U836" i="1"/>
  <c r="V836" i="1" s="1"/>
  <c r="Y805" i="1"/>
  <c r="AB805" i="1" s="1"/>
  <c r="X847" i="1"/>
  <c r="X853" i="1"/>
  <c r="X859" i="1"/>
  <c r="X865" i="1"/>
  <c r="G881" i="1"/>
  <c r="G893" i="1"/>
  <c r="G905" i="1"/>
  <c r="G908" i="1"/>
  <c r="D944" i="1"/>
  <c r="F1015" i="1"/>
  <c r="Y817" i="1"/>
  <c r="AB817" i="1" s="1"/>
  <c r="G459" i="1"/>
  <c r="G488" i="1"/>
  <c r="D714" i="1"/>
  <c r="F714" i="1" s="1"/>
  <c r="B719" i="1" s="1"/>
  <c r="G684" i="1"/>
  <c r="C686" i="1"/>
  <c r="C729" i="1" s="1"/>
  <c r="E729" i="1" s="1"/>
  <c r="G692" i="1"/>
  <c r="C694" i="1"/>
  <c r="C737" i="1" s="1"/>
  <c r="E737" i="1" s="1"/>
  <c r="G700" i="1"/>
  <c r="C702" i="1"/>
  <c r="C745" i="1" s="1"/>
  <c r="E745" i="1" s="1"/>
  <c r="G708" i="1"/>
  <c r="Y808" i="1"/>
  <c r="AB808" i="1" s="1"/>
  <c r="S836" i="1"/>
  <c r="D926" i="1"/>
  <c r="D938" i="1"/>
  <c r="E32" i="1"/>
  <c r="C55" i="1"/>
  <c r="E358" i="1"/>
  <c r="C449" i="1"/>
  <c r="A453" i="1" s="1"/>
  <c r="F453" i="1" s="1"/>
  <c r="C671" i="1"/>
  <c r="A675" i="1" s="1"/>
  <c r="E667" i="1"/>
  <c r="F681" i="1"/>
  <c r="G681" i="1" s="1"/>
  <c r="Y811" i="1"/>
  <c r="AB811" i="1" s="1"/>
  <c r="F874" i="1"/>
  <c r="G890" i="1"/>
  <c r="G902" i="1"/>
  <c r="AD911" i="1"/>
  <c r="D966" i="1"/>
  <c r="F1008" i="1"/>
  <c r="I1013" i="1"/>
  <c r="E724" i="1"/>
  <c r="B55" i="1"/>
  <c r="G713" i="1"/>
  <c r="D46" i="1"/>
  <c r="E46" i="1" s="1"/>
  <c r="AG168" i="1"/>
  <c r="G710" i="1"/>
  <c r="B453" i="1"/>
  <c r="D453" i="1" s="1"/>
  <c r="C535" i="1"/>
  <c r="E535" i="1" s="1"/>
  <c r="Y810" i="1"/>
  <c r="AB810" i="1" s="1"/>
  <c r="Y820" i="1"/>
  <c r="AB820" i="1" s="1"/>
  <c r="Y825" i="1"/>
  <c r="AB825" i="1" s="1"/>
  <c r="L874" i="1"/>
  <c r="F912" i="1"/>
  <c r="I1043" i="1"/>
  <c r="E1040" i="1"/>
  <c r="X848" i="1"/>
  <c r="X857" i="1"/>
  <c r="X866" i="1"/>
  <c r="D541" i="1"/>
  <c r="Y814" i="1"/>
  <c r="AB814" i="1" s="1"/>
  <c r="Y816" i="1"/>
  <c r="AB816" i="1" s="1"/>
  <c r="Y829" i="1"/>
  <c r="AB829" i="1" s="1"/>
  <c r="Y831" i="1"/>
  <c r="AB831" i="1" s="1"/>
  <c r="E541" i="1"/>
  <c r="B675" i="1"/>
  <c r="P874" i="1"/>
  <c r="AA875" i="1"/>
  <c r="X842" i="1"/>
  <c r="X851" i="1"/>
  <c r="X860" i="1"/>
  <c r="X869" i="1"/>
  <c r="R836" i="1"/>
  <c r="Y835" i="1"/>
  <c r="AB835" i="1" s="1"/>
  <c r="W836" i="1"/>
  <c r="X836" i="1" s="1"/>
  <c r="Z836" i="1"/>
  <c r="Y807" i="1"/>
  <c r="AB807" i="1" s="1"/>
  <c r="Y812" i="1"/>
  <c r="AB812" i="1" s="1"/>
  <c r="Y824" i="1"/>
  <c r="AB824" i="1" s="1"/>
  <c r="Y827" i="1"/>
  <c r="AB827" i="1" s="1"/>
  <c r="V874" i="1"/>
  <c r="X845" i="1"/>
  <c r="X854" i="1"/>
  <c r="X863" i="1"/>
  <c r="X872" i="1"/>
  <c r="D946" i="1"/>
  <c r="G907" i="1"/>
  <c r="D984" i="1"/>
  <c r="D921" i="1"/>
  <c r="D927" i="1"/>
  <c r="D933" i="1"/>
  <c r="D939" i="1"/>
  <c r="D945" i="1"/>
  <c r="D948" i="1"/>
  <c r="D961" i="1"/>
  <c r="D967" i="1"/>
  <c r="D973" i="1"/>
  <c r="D979" i="1"/>
  <c r="D987" i="1"/>
  <c r="W841" i="1"/>
  <c r="D919" i="1"/>
  <c r="D925" i="1"/>
  <c r="D931" i="1"/>
  <c r="D937" i="1"/>
  <c r="D943" i="1"/>
  <c r="D947" i="1"/>
  <c r="D950" i="1"/>
  <c r="C951" i="1"/>
  <c r="F951" i="1" s="1"/>
  <c r="D959" i="1"/>
  <c r="D965" i="1"/>
  <c r="D971" i="1"/>
  <c r="D977" i="1"/>
  <c r="D983" i="1"/>
  <c r="X841" i="1"/>
  <c r="G879" i="1"/>
  <c r="G885" i="1"/>
  <c r="G891" i="1"/>
  <c r="G897" i="1"/>
  <c r="G903" i="1"/>
  <c r="D918" i="1"/>
  <c r="D924" i="1"/>
  <c r="D930" i="1"/>
  <c r="D936" i="1"/>
  <c r="D942" i="1"/>
  <c r="D949" i="1"/>
  <c r="D957" i="1"/>
  <c r="D963" i="1"/>
  <c r="D969" i="1"/>
  <c r="D975" i="1"/>
  <c r="D981" i="1"/>
  <c r="G883" i="1"/>
  <c r="G889" i="1"/>
  <c r="G895" i="1"/>
  <c r="G901" i="1"/>
  <c r="G704" i="1" l="1"/>
  <c r="G696" i="1"/>
  <c r="E449" i="1"/>
  <c r="D675" i="1"/>
  <c r="E675" i="1" s="1"/>
  <c r="G698" i="1"/>
  <c r="G492" i="1"/>
  <c r="C497" i="1" s="1"/>
  <c r="G694" i="1"/>
  <c r="E453" i="1"/>
  <c r="E55" i="1"/>
  <c r="G691" i="1"/>
  <c r="G701" i="1"/>
  <c r="G688" i="1"/>
  <c r="G709" i="1"/>
  <c r="C714" i="1"/>
  <c r="A719" i="1" s="1"/>
  <c r="E719" i="1" s="1"/>
  <c r="G690" i="1"/>
  <c r="G682" i="1"/>
  <c r="E671" i="1"/>
  <c r="C757" i="1"/>
  <c r="E757" i="1" s="1"/>
  <c r="G702" i="1"/>
  <c r="Y836" i="1"/>
  <c r="AB836" i="1" s="1"/>
  <c r="F541" i="1"/>
  <c r="G686" i="1"/>
  <c r="G706" i="1"/>
  <c r="D989" i="1"/>
  <c r="D951" i="1"/>
  <c r="G912" i="1"/>
  <c r="X874" i="1"/>
  <c r="AH876" i="1"/>
  <c r="W874" i="1"/>
  <c r="C719" i="1" l="1"/>
  <c r="G714" i="1"/>
</calcChain>
</file>

<file path=xl/sharedStrings.xml><?xml version="1.0" encoding="utf-8"?>
<sst xmlns="http://schemas.openxmlformats.org/spreadsheetml/2006/main" count="1655" uniqueCount="403">
  <si>
    <t>Government of India</t>
  </si>
  <si>
    <t>National Programme of Mid-Day Meal in Schools</t>
  </si>
  <si>
    <t>Assam</t>
  </si>
  <si>
    <t xml:space="preserve"> </t>
  </si>
  <si>
    <t>Part-D: ANALYSIS SHEET</t>
  </si>
  <si>
    <t xml:space="preserve">I.Analysis of Children, Working Days and Meals </t>
  </si>
  <si>
    <t xml:space="preserve"> 1.1) Calculation of Bench mark for utilisation.</t>
  </si>
  <si>
    <t xml:space="preserve">Stage </t>
  </si>
  <si>
    <t>No. of children</t>
  </si>
  <si>
    <t>Diff</t>
  </si>
  <si>
    <t>Diff in %</t>
  </si>
  <si>
    <t>Primary</t>
  </si>
  <si>
    <t>Upp. Primary</t>
  </si>
  <si>
    <t>NCLP</t>
  </si>
  <si>
    <t>Total</t>
  </si>
  <si>
    <t xml:space="preserve">S.no </t>
  </si>
  <si>
    <t xml:space="preserve">Primary </t>
  </si>
  <si>
    <t xml:space="preserve">Upper Primary </t>
  </si>
  <si>
    <t xml:space="preserve">1.1.1) No. of School working days  </t>
  </si>
  <si>
    <t>Stage</t>
  </si>
  <si>
    <t>Up. Primary</t>
  </si>
  <si>
    <t>Average</t>
  </si>
  <si>
    <t>1.3) No. of Meals (Primary &amp; Upper Primary )</t>
  </si>
  <si>
    <t>No. of Meals as per PAB approval</t>
  </si>
  <si>
    <t>No. of Meals served by State during the period 01.04.18 to 31.03.19</t>
  </si>
  <si>
    <t>Diff.</t>
  </si>
  <si>
    <t>No. of Meals as per PAB approval (01.04.18 to 31.03.19)</t>
  </si>
  <si>
    <t>Bench Mark as per State's claim</t>
  </si>
  <si>
    <t>PY</t>
  </si>
  <si>
    <t>U PY</t>
  </si>
  <si>
    <t>PY, NCLP &amp; UP PY</t>
  </si>
  <si>
    <t>2. COVERAGE UNDER MDM</t>
  </si>
  <si>
    <t>Sl. No.</t>
  </si>
  <si>
    <t>Districts</t>
  </si>
  <si>
    <t>No. of  Institutions</t>
  </si>
  <si>
    <t>No. of Institutions  serving MDM</t>
  </si>
  <si>
    <t>Non-Coverage</t>
  </si>
  <si>
    <t>% NC</t>
  </si>
  <si>
    <t>Baksa</t>
  </si>
  <si>
    <t>Barpeta</t>
  </si>
  <si>
    <t>Bongaigaon</t>
  </si>
  <si>
    <t>Cachar</t>
  </si>
  <si>
    <t>Chirang</t>
  </si>
  <si>
    <t>Darrang</t>
  </si>
  <si>
    <t>Dhemaji</t>
  </si>
  <si>
    <t>Dhubri</t>
  </si>
  <si>
    <t>Dibrugarh</t>
  </si>
  <si>
    <t>Dima Hasao</t>
  </si>
  <si>
    <t>Goalpara</t>
  </si>
  <si>
    <t>Golaghat</t>
  </si>
  <si>
    <t>Hailakandi</t>
  </si>
  <si>
    <t>Jorhat</t>
  </si>
  <si>
    <t>Kamrup ( M)</t>
  </si>
  <si>
    <t>Kamrup (R)</t>
  </si>
  <si>
    <t>Karbi Anglong</t>
  </si>
  <si>
    <t>Karimganj</t>
  </si>
  <si>
    <t>Kokrajhar</t>
  </si>
  <si>
    <t>Lakhimpur</t>
  </si>
  <si>
    <t>Morigaon</t>
  </si>
  <si>
    <t>Nagaon</t>
  </si>
  <si>
    <t>Nalbari</t>
  </si>
  <si>
    <t>Sivasagar</t>
  </si>
  <si>
    <t>Sonitpur</t>
  </si>
  <si>
    <t>Tinsukia</t>
  </si>
  <si>
    <t>Udalguri</t>
  </si>
  <si>
    <t>Biswanath</t>
  </si>
  <si>
    <t>Charaideo</t>
  </si>
  <si>
    <t>Hojai</t>
  </si>
  <si>
    <t>Majuli</t>
  </si>
  <si>
    <t>South Salmara Mancachar</t>
  </si>
  <si>
    <t>West Karbi Anglong</t>
  </si>
  <si>
    <t>No. Of Institutions</t>
  </si>
  <si>
    <t>No. Of Institutions serving MDM</t>
  </si>
  <si>
    <t>Up with Pry</t>
  </si>
  <si>
    <t>Up without Pry</t>
  </si>
  <si>
    <t>TOTAL</t>
  </si>
  <si>
    <t>Average number of children availing MDM</t>
  </si>
  <si>
    <t>% Diff</t>
  </si>
  <si>
    <t>District</t>
  </si>
  <si>
    <t>Average Pry (I-V)</t>
  </si>
  <si>
    <t>Average NCLP</t>
  </si>
  <si>
    <t>Approval</t>
  </si>
  <si>
    <t>Availing</t>
  </si>
  <si>
    <t>Pry.</t>
  </si>
  <si>
    <t xml:space="preserve">Total </t>
  </si>
  <si>
    <t>Sr. No.</t>
  </si>
  <si>
    <t>% Meals served</t>
  </si>
  <si>
    <t>MDM to be served 
Pry</t>
  </si>
  <si>
    <t>MDM to be served 
NCLP</t>
  </si>
  <si>
    <t>Meals served 
Pry</t>
  </si>
  <si>
    <t>Meals served
NCLP</t>
  </si>
  <si>
    <t>3. ANALYSIS OF FOOD GRAINS (PRIMARY+UPPER PRIMARY)</t>
  </si>
  <si>
    <t xml:space="preserve">3.1)  Reconciliation of Foodgrains OB, Allocation &amp; Lifting </t>
  </si>
  <si>
    <t>As per GoI record</t>
  </si>
  <si>
    <t xml:space="preserve">As per State's AWP&amp;B </t>
  </si>
  <si>
    <t>5(4-3)</t>
  </si>
  <si>
    <t>3.2) ANALYSIS ON OPENING STOCK AND UNSPENT STOCK OF FOODGRAINS</t>
  </si>
  <si>
    <t>FOODGRAINS</t>
  </si>
  <si>
    <t>6 &amp; 6 A</t>
  </si>
  <si>
    <r>
      <t>(i</t>
    </r>
    <r>
      <rPr>
        <i/>
        <sz val="10"/>
        <rFont val="Bookman Old Style"/>
        <family val="1"/>
      </rPr>
      <t>n MTs)</t>
    </r>
  </si>
  <si>
    <t>S.No.</t>
  </si>
  <si>
    <t>Name of District</t>
  </si>
  <si>
    <t>Allocation</t>
  </si>
  <si>
    <t>Opening Stock</t>
  </si>
  <si>
    <t>(U PRY) Gross Allocation for the  FY 2013-14</t>
  </si>
  <si>
    <t>(PRY) Gross Allocation for the  FY 2012-13</t>
  </si>
  <si>
    <t>TOTAL (ALLOCATION)</t>
  </si>
  <si>
    <t>PRY Opening Balance as on</t>
  </si>
  <si>
    <t>UPR Pry  (Opening Balance)</t>
  </si>
  <si>
    <t>TOTAL (OPENING BALANCE)</t>
  </si>
  <si>
    <t>QQQQQQQQQQQQQQQQQ1``q</t>
  </si>
  <si>
    <t>Closing Balance(Unspent)</t>
  </si>
  <si>
    <t>UNSPENT BALANCE PRY</t>
  </si>
  <si>
    <t>UNSPENT BALANCE UPR PRY</t>
  </si>
  <si>
    <t>3.4)  Foodgrains  Allocation &amp; Lifting (* Lifting reported by State)</t>
  </si>
  <si>
    <t>OB as on 1.4.2018</t>
  </si>
  <si>
    <t>Lifting upto 31.03.19</t>
  </si>
  <si>
    <t>Total availibility</t>
  </si>
  <si>
    <t>% availibility</t>
  </si>
  <si>
    <t>Bench mark (85%)</t>
  </si>
  <si>
    <t>Lifted</t>
  </si>
  <si>
    <t>Total Availability</t>
  </si>
  <si>
    <t>% Availibility</t>
  </si>
  <si>
    <t>Pry Lifted</t>
  </si>
  <si>
    <t>Upr Pry Lifted</t>
  </si>
  <si>
    <t>3.6)  Foodgrains Allocation, Lifting (availibility) &amp; Utilisation</t>
  </si>
  <si>
    <t>Availibility</t>
  </si>
  <si>
    <t>Utilisation</t>
  </si>
  <si>
    <t>% Utilisation</t>
  </si>
  <si>
    <t>3.7)  District-wise Utilisation of foodgrains</t>
  </si>
  <si>
    <t xml:space="preserve">Allocation for 2017-18                                         </t>
  </si>
  <si>
    <t>Pry/Utilisation</t>
  </si>
  <si>
    <t>U Pry/Utilisation</t>
  </si>
  <si>
    <t>3.8)  Cost of Foodgrains : Allocation, Releases (availibility) &amp; Utilisation</t>
  </si>
  <si>
    <t>Bills submited by FCI</t>
  </si>
  <si>
    <t>Payment made to FCI</t>
  </si>
  <si>
    <t>% payment</t>
  </si>
  <si>
    <t>3.9) Payment of Cost of foodgrains to FCI</t>
  </si>
  <si>
    <t>Bills raised by FCI</t>
  </si>
  <si>
    <t>Payment to FCI by State*</t>
  </si>
  <si>
    <t>Pending Bills</t>
  </si>
  <si>
    <t>Bill paid</t>
  </si>
  <si>
    <t>4. ANALYSIS ON COOKING COST [PRIMARY +  UPPER PRIMARY]</t>
  </si>
  <si>
    <t>4.1) Releasing details</t>
  </si>
  <si>
    <t>Installment</t>
  </si>
  <si>
    <t>Dated</t>
  </si>
  <si>
    <t>Amount                                                 (Rs. In lakh)</t>
  </si>
  <si>
    <t>Primary + Upper primary</t>
  </si>
  <si>
    <t>Adhoc Released</t>
  </si>
  <si>
    <t>Balance of 1st Installment</t>
  </si>
  <si>
    <t>2nd Installment</t>
  </si>
  <si>
    <t>Grand total (Releases)</t>
  </si>
  <si>
    <t>4.2) ANALYSIS ON OPENING BALANCE AND CLOSING BALANCE</t>
  </si>
  <si>
    <t xml:space="preserve">COOKING COST  7 &amp; &amp; 7 A </t>
  </si>
  <si>
    <t>(Rs. In lakhs)</t>
  </si>
  <si>
    <t>Opening Balance</t>
  </si>
  <si>
    <t xml:space="preserve">Pry /Allocation for 2013 -14                                </t>
  </si>
  <si>
    <t xml:space="preserve">Upr / Allocation </t>
  </si>
  <si>
    <t>Allocation Cooking Cost Total</t>
  </si>
  <si>
    <t xml:space="preserve">Pry /Opening Balance as on 1.04.2015                                                         </t>
  </si>
  <si>
    <t>Upry Pry / Opening Balance</t>
  </si>
  <si>
    <t>PRY UNS BAL</t>
  </si>
  <si>
    <t>UPR UNS BAL</t>
  </si>
  <si>
    <t>Unspent Balance</t>
  </si>
  <si>
    <t>4.3) Cooking cost allocation and disbursed to Districts</t>
  </si>
  <si>
    <t>Disbursed to Dist</t>
  </si>
  <si>
    <t xml:space="preserve">Total Availibility </t>
  </si>
  <si>
    <t xml:space="preserve">% Availibility </t>
  </si>
  <si>
    <t>4.4)  District-wise Cooking Cost availability</t>
  </si>
  <si>
    <t>Cooking assistance received*</t>
  </si>
  <si>
    <t>% Availibility of cooking cost</t>
  </si>
  <si>
    <t>Cooking Assitance Received</t>
  </si>
  <si>
    <t>PRY / RECEIVED</t>
  </si>
  <si>
    <t>UPR / RELEASED</t>
  </si>
  <si>
    <t>4.5) Cooking Cost Utilisation</t>
  </si>
  <si>
    <t xml:space="preserve">Availibility </t>
  </si>
  <si>
    <t>4.6)  District-wise Utilisation of Cooking cost</t>
  </si>
  <si>
    <t>EXPENDITURE</t>
  </si>
  <si>
    <t>Utilisation of Cooking assistance*</t>
  </si>
  <si>
    <t xml:space="preserve">% Utilisation                    </t>
  </si>
  <si>
    <t>PRY / UTILISATION</t>
  </si>
  <si>
    <t>UPR  PRY / UTILISATON</t>
  </si>
  <si>
    <r>
      <t xml:space="preserve">5.1 Mismatch between Utilisation of Foodgrains and Cooking Cost  </t>
    </r>
    <r>
      <rPr>
        <b/>
        <i/>
        <sz val="10"/>
        <rFont val="Cambria"/>
        <family val="1"/>
      </rPr>
      <t>(Source data: para 3.7 and 4.6 above)</t>
    </r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</si>
  <si>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</si>
  <si>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</si>
  <si>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</si>
  <si>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</si>
  <si>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</si>
  <si>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</si>
  <si>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Utilisation</t>
  </si>
  <si>
    <t>Actual consumption of FOODGRAINS Pry</t>
  </si>
  <si>
    <t>Actual consumption of FOODGRAINS Upr Pry</t>
  </si>
  <si>
    <t>Actual consumption of food grains Pry+Upr Pry</t>
  </si>
  <si>
    <t>TOTAL no of Meals Served Pry</t>
  </si>
  <si>
    <t>Total No of Meals Served Upr Pry</t>
  </si>
  <si>
    <t>PRY+UPR PRY</t>
  </si>
  <si>
    <t>PRY+UPR PRY+NCLP</t>
  </si>
  <si>
    <t>Formulae for Pry</t>
  </si>
  <si>
    <t>Formulae for Upr Pry</t>
  </si>
  <si>
    <t>Expected Consumption of foodgrains
(Pry + Upry)</t>
  </si>
  <si>
    <t>TOTAL no of Meals Served NCLP</t>
  </si>
  <si>
    <t>Formulae for NCLP</t>
  </si>
  <si>
    <t>Expected Consumption of foodgrains
(Pry + Upry + NCLP)</t>
  </si>
  <si>
    <t>5.3) Reconciliation of Cooking Cost utilisation during 2018-19 (Source data: para 2.5 and 3.7 above)</t>
  </si>
  <si>
    <t>(Rs. in Lakhs)</t>
  </si>
  <si>
    <t>Expected Utilisation of Cooking Cost (Rs. In Lakhs)</t>
  </si>
  <si>
    <t>Actual utilisation of Cooking cost (Rs. In Lakhs)</t>
  </si>
  <si>
    <t>Actual consumption of COOKING COST Pry</t>
  </si>
  <si>
    <t>Actual consumption of COOKING COST Upr Pry</t>
  </si>
  <si>
    <t>Pry / Average No. of children availed MDM [Col. 8/Col. 9]</t>
  </si>
  <si>
    <t>Expected Utilisation of Cooking Cost / Pry</t>
  </si>
  <si>
    <t>Average No. of children availed MDM [Col. 8/Col. 9] /  U. PRY.</t>
  </si>
  <si>
    <t>Expected Utilisation of Cooking Cost Upr Pry</t>
  </si>
  <si>
    <t xml:space="preserve">NCLP  </t>
  </si>
  <si>
    <t>Expetced NCLP Utilisation</t>
  </si>
  <si>
    <t xml:space="preserve">Expected Utilisation of Cooking Cost (In Lakhs)  With  NCLP </t>
  </si>
  <si>
    <t>Expected Utilisation of Cooking Cost (In Lakhs) Without NCLP</t>
  </si>
  <si>
    <t>6. ANALYSIS of HONORIUM, To COOK-CUM-HELPERS</t>
  </si>
  <si>
    <t>6.1) District-wise allocation and availability of funds for honorium to cook-cum-Helpers</t>
  </si>
  <si>
    <t>HONORARIUM TO CCH</t>
  </si>
  <si>
    <t xml:space="preserve">Amount released </t>
  </si>
  <si>
    <t xml:space="preserve">Total availability </t>
  </si>
  <si>
    <t xml:space="preserve">% Availibilty  </t>
  </si>
  <si>
    <t>Amount Released (RELEASES)</t>
  </si>
  <si>
    <t>SL. NO.</t>
  </si>
  <si>
    <t>Pry / ALLO</t>
  </si>
  <si>
    <t>UPR PRY /  ALLO</t>
  </si>
  <si>
    <t>PRY RELEASED</t>
  </si>
  <si>
    <t>UPR PRY RELEASED</t>
  </si>
  <si>
    <t>PRY / OPENING BALANCE</t>
  </si>
  <si>
    <t>UPR PRY OPENING BALANCE</t>
  </si>
  <si>
    <t xml:space="preserve">total </t>
  </si>
  <si>
    <t>6.2)  District-wise utilisation Utilisation of grant for Honorarium, cooks-cum-Helpers</t>
  </si>
  <si>
    <t>Payment of hon.  to CCH</t>
  </si>
  <si>
    <t>% Payment to CCH against allocation</t>
  </si>
  <si>
    <t>Pymt to CCH</t>
  </si>
  <si>
    <t>DISTRICTS</t>
  </si>
  <si>
    <t>PAYMENT TO CCH / PRY</t>
  </si>
  <si>
    <t>Payment of hon.  to CCH / UPR PRY</t>
  </si>
  <si>
    <t>6.3)  District-wise status of unspent balance of grant for Honorarium, cooks-cum-Helpers</t>
  </si>
  <si>
    <t>UNSPENT PRY</t>
  </si>
  <si>
    <t>UNSPENT UPR PRY</t>
  </si>
  <si>
    <t>7. ANALYSIS ON MANAGEMENT, MONITORING &amp; EVALUATION (MME)</t>
  </si>
  <si>
    <t>7.1) Releasing details</t>
  </si>
  <si>
    <t>Primary + Upper Primary</t>
  </si>
  <si>
    <t>Balance of First Installment</t>
  </si>
  <si>
    <t>2nd Installment*</t>
  </si>
  <si>
    <t>Total Release</t>
  </si>
  <si>
    <t>Grand Total</t>
  </si>
  <si>
    <t>Activity</t>
  </si>
  <si>
    <t xml:space="preserve">Total Availability </t>
  </si>
  <si>
    <t>Exp.</t>
  </si>
  <si>
    <t>Exp as % of allocation</t>
  </si>
  <si>
    <t>School Level Expenses</t>
  </si>
  <si>
    <t>Management, Supervision, Training , External &amp;  Internal Monitoring</t>
  </si>
  <si>
    <t>8.  ANALYSIS ON CENTRAL ASSISTANCE TOWARDS TRANSPORT ASSISTANCE</t>
  </si>
  <si>
    <t>8.1) Releasing details</t>
  </si>
  <si>
    <t>Releases for TA by GoI (2017-18)</t>
  </si>
  <si>
    <t>Schools</t>
  </si>
  <si>
    <t>Primary+Upper Primary</t>
  </si>
  <si>
    <t>1st Installment</t>
  </si>
  <si>
    <t xml:space="preserve">Details </t>
  </si>
  <si>
    <t>(As on 31.12.15)</t>
  </si>
  <si>
    <t>Total availibility of funds</t>
  </si>
  <si>
    <t>Foodgrains Lifted (in MTs)</t>
  </si>
  <si>
    <t>Maximum fund permissibale</t>
  </si>
  <si>
    <t>Actual expenditure incurred by State</t>
  </si>
  <si>
    <t>Exp as % of availiablity</t>
  </si>
  <si>
    <t>5=(3-4)</t>
  </si>
  <si>
    <t>7= (1-4)</t>
  </si>
  <si>
    <t xml:space="preserve">9.1)    Kitchen cum stores  </t>
  </si>
  <si>
    <t>9.1.1) Releasing details</t>
  </si>
  <si>
    <t>Releases for Kitchen sheds by GoI as on 31.12.2016</t>
  </si>
  <si>
    <t xml:space="preserve">Year </t>
  </si>
  <si>
    <t>Units</t>
  </si>
  <si>
    <t>Amount (in lakh)</t>
  </si>
  <si>
    <t>PY&amp; UPY</t>
  </si>
  <si>
    <t>(2006-07)</t>
  </si>
  <si>
    <t>(2007-08)</t>
  </si>
  <si>
    <t>(2008-09)</t>
  </si>
  <si>
    <t>(2009-10)</t>
  </si>
  <si>
    <t>(2010-11)</t>
  </si>
  <si>
    <t>(2011-12)</t>
  </si>
  <si>
    <t>(2012-13)</t>
  </si>
  <si>
    <t>(2013-14)</t>
  </si>
  <si>
    <t>(2014-15)</t>
  </si>
  <si>
    <t>(2015-16)</t>
  </si>
  <si>
    <t>(2017-18)</t>
  </si>
  <si>
    <t>Total*</t>
  </si>
  <si>
    <t>Year</t>
  </si>
  <si>
    <t>GoI records</t>
  </si>
  <si>
    <t>State record</t>
  </si>
  <si>
    <t>Variation</t>
  </si>
  <si>
    <t>Phy</t>
  </si>
  <si>
    <t>Fin</t>
  </si>
  <si>
    <t>2006-2017-18</t>
  </si>
  <si>
    <t>9.1.3) Achievement ( under MDM Funds)</t>
  </si>
  <si>
    <t>Sanctioned by GoI during 2006-2017</t>
  </si>
  <si>
    <t>Achievement (C+IP)  upto 31.03.19</t>
  </si>
  <si>
    <t>Achievement as % of allocation</t>
  </si>
  <si>
    <t>Fin (in Lakh)</t>
  </si>
  <si>
    <t xml:space="preserve">Fin                            </t>
  </si>
  <si>
    <t xml:space="preserve">9.2 Kitchen Devices </t>
  </si>
  <si>
    <t>9.2.1) Releasing details</t>
  </si>
  <si>
    <t>Units (New)</t>
  </si>
  <si>
    <t>Amount              (in lakh)</t>
  </si>
  <si>
    <t>Replacement</t>
  </si>
  <si>
    <t>Amount</t>
  </si>
  <si>
    <t>PY &amp; UPY</t>
  </si>
  <si>
    <t>9.2.3) Achievement ( under MDM Funds)</t>
  </si>
  <si>
    <t>2006-2018-19</t>
  </si>
  <si>
    <t>(2018-19)</t>
  </si>
  <si>
    <t>Annual Work Plan &amp; Budget  2020-21</t>
  </si>
  <si>
    <t>REVIEW OF IMPLEMENTATION OF MDM SCHEME DURING 2019-20 (1.04.19 to 31.12.19)</t>
  </si>
  <si>
    <t>MDM PAB Approval for 2019-20</t>
  </si>
  <si>
    <t>Average number of children availed MDM during 01.04.19 to 31.12.19 (AT-5&amp;5A)</t>
  </si>
  <si>
    <t>1.2  No. of  Working Days Approved for FY 2019-20</t>
  </si>
  <si>
    <t>No of working days approved for FY 2019-20</t>
  </si>
  <si>
    <t>MDM PAB Approval for 2019-20 APR-DEC)</t>
  </si>
  <si>
    <t>Actuals as per AWP&amp;B 2020-21 (AT-5 &amp;5A)</t>
  </si>
  <si>
    <t xml:space="preserve">i) Base period 01.04.19 to 31.12.19 </t>
  </si>
  <si>
    <t>No. of Meals served by State during the period 01.04.19 to 31.12.19</t>
  </si>
  <si>
    <t xml:space="preserve">ii) Base period 01.04.19 to 31.12.19 (As per PAB approval = 145 days for  Py , 234 for NCLP &amp; 149 days for U Py) </t>
  </si>
  <si>
    <t>2.1  Institutions- (Primary)                                                                                             *(Source data : Table AT-3A of AWP&amp;B 2020-21)</t>
  </si>
  <si>
    <t>2.2  Institutions- (Upper Primary)          *(Source data : Table AT-3B &amp; 3C of AWP&amp;B 2020-21)</t>
  </si>
  <si>
    <t>2.3  No. of children  ( Primary)                       *(Source data : Table AT-5  &amp; AT-5B of AWP&amp;B 2020-21)</t>
  </si>
  <si>
    <t>No. of children as per PAB Approval for  2019-20</t>
  </si>
  <si>
    <t>2.4  No. of children  ( Upper Primary)                       *(Source data : Table AT-5A  of AWP&amp;B 2020-21)</t>
  </si>
  <si>
    <t>2.5  Enrolment Vs Coverage  ( Primary)                       *(Source data : Table AT-4  of AWP&amp;B 2020-21)</t>
  </si>
  <si>
    <t>2.6  Enrolment Vs Coverage  ( Upper Primary)                *(Source data : Table AT-4A  of AWP&amp;B 2020-21)</t>
  </si>
  <si>
    <t>No. of children as per Enrollment for 2019-20</t>
  </si>
  <si>
    <t>No. of children as per Enrolment for  2019-20</t>
  </si>
  <si>
    <t>2.7 No. of meals to be served &amp;  actual  no. of meals served during 2019-20 [PRIMARY]</t>
  </si>
  <si>
    <t xml:space="preserve">                                                                  *(Refer col.6 of table AT- 5 , AWP&amp;B, 2020-21)</t>
  </si>
  <si>
    <t>2.8) No. of meals to be served &amp;  actual  no. of meals served during 2019-20 [UPPER PRIMARY &amp; NCLP]</t>
  </si>
  <si>
    <t>*(Refer col. 6 of table AT- 5A &amp; AT - 5B, AWP&amp;B, 2020-21)</t>
  </si>
  <si>
    <t>No of meals to be served during 01.04.2019 to 31.12.2019</t>
  </si>
  <si>
    <t>No of meals served during 2019-20</t>
  </si>
  <si>
    <t>Opening Stock as on 1.4.2019</t>
  </si>
  <si>
    <t>Allocation for 2019-20</t>
  </si>
  <si>
    <t>Lifting as on 31.12.2019</t>
  </si>
  <si>
    <t>District-wise opening balance as on 1.4.2019</t>
  </si>
  <si>
    <t>*(Refer col. 3 and 4 of table AT- 6 and AT-6A, AWP&amp;B, 2020-21)</t>
  </si>
  <si>
    <t xml:space="preserve">Allocation for 2019-20                            </t>
  </si>
  <si>
    <t xml:space="preserve">Opening Stock as on 1.4.2019                                  </t>
  </si>
  <si>
    <t>% of OS on allocation 2019-20</t>
  </si>
  <si>
    <t xml:space="preserve">Allocation for 2019-20                               </t>
  </si>
  <si>
    <t xml:space="preserve">Unspent Balance as on 31.12.2019                                                     </t>
  </si>
  <si>
    <t>% of UB on allocation 2019-20</t>
  </si>
  <si>
    <t>3.3) District-wise unspent balance as on 31.12.2019</t>
  </si>
  <si>
    <t>(Refer col. 3 and 7 of table AT- 6 and AT-6A, AWP&amp;B, 2020-21)</t>
  </si>
  <si>
    <t>3.5) District-wise Foodgrains availability  as on 31.12.2019</t>
  </si>
  <si>
    <t>*(Refer col. 5 of table AT- 6 and AT-6A, AWP&amp;B, 2020-21)</t>
  </si>
  <si>
    <t xml:space="preserve">Allocation for 2019-20                        </t>
  </si>
  <si>
    <t>*(Refer col. 6 of table AT- 6 and AT-6A, AWP&amp;B, 2020-21)</t>
  </si>
  <si>
    <t>Releases for Cooking cost by GoI (2019-20)</t>
  </si>
  <si>
    <t>OB as on 01.04.19</t>
  </si>
  <si>
    <t>4.2.1) District-wise opening balance as on 1.4.2019</t>
  </si>
  <si>
    <t>*(Refer col. 8 of table AT- 7 and AT-7A, AWP&amp;B, 2020-21)</t>
  </si>
  <si>
    <t xml:space="preserve">Allocation for 2019-20                             </t>
  </si>
  <si>
    <t xml:space="preserve">Opening Balance as on 01.04.2019                                                   </t>
  </si>
  <si>
    <t>4.2.2) District-wise unspent  balance as on 31.12.2019</t>
  </si>
  <si>
    <t>*(Refer col. 17 of table AT- 7 and AT-7A, AWP&amp;B, 2020-21)</t>
  </si>
  <si>
    <t xml:space="preserve">Allocation for 2020-21                                         </t>
  </si>
  <si>
    <t xml:space="preserve">Unspent Balance as on 31.12.2019                                        </t>
  </si>
  <si>
    <t>% of OB on allocation 2019-20</t>
  </si>
  <si>
    <t>OB as on 1.4.19</t>
  </si>
  <si>
    <t>*(Refer col.11 of table AT- 7 and AT-7A, AWP&amp;B, 2020-21)</t>
  </si>
  <si>
    <t>*(Refer col. 14 of table AT- 7 and AT-7A, AWP&amp;B, 2020-21)</t>
  </si>
  <si>
    <t xml:space="preserve">Allocation for 2019-20                                         </t>
  </si>
  <si>
    <t xml:space="preserve">Opening Balance as on 1.4.2019                                               </t>
  </si>
  <si>
    <t>Total Availibility of cooking cost as on 31.12.2019</t>
  </si>
  <si>
    <t>5. Reconciliation of Utilisation and Performance during 2019-20 [PRIMARY+ UPPER PRIMARY]</t>
  </si>
  <si>
    <t>No. of Meals served during 01.04.19 to 31.12.19</t>
  </si>
  <si>
    <r>
      <t xml:space="preserve">5.2 Reconciliation of Food grains utilisation during 2019-20 </t>
    </r>
    <r>
      <rPr>
        <b/>
        <i/>
        <sz val="11"/>
        <rFont val="Cambria"/>
        <family val="1"/>
      </rPr>
      <t>(Source data: para 2.5 and 3.7 above)</t>
    </r>
  </si>
  <si>
    <t>Actual consumption of cooking cost Pry+Upr Pry</t>
  </si>
  <si>
    <t xml:space="preserve">Allocation for 2019-20                                     </t>
  </si>
  <si>
    <t>Opening Balance as on 1.4.2019</t>
  </si>
  <si>
    <t>Refer table AT_8 and AT-8A,AWP&amp;B, 2020-21</t>
  </si>
  <si>
    <t>Refer table AT_8 and AT-8A,AWP&amp;B,2020-21</t>
  </si>
  <si>
    <t>Unspent balance as on 31.12.2019</t>
  </si>
  <si>
    <t>% of UB as on Allocation 2019-20</t>
  </si>
  <si>
    <t>Opening Balance as on 1.04.2019</t>
  </si>
  <si>
    <t>Released during 2019-20</t>
  </si>
  <si>
    <t>7.3) Utilisation of MME during 2019-20</t>
  </si>
  <si>
    <t>(As on 31.12.2019)</t>
  </si>
  <si>
    <t>8.2)  Reconciliation of TA OB, Allocation &amp; Releasing [PY + U PY] (Refer AT-9, AWP&amp;B, 2019-20)</t>
  </si>
  <si>
    <t>8.3) Utilisation of TA during 2019-20</t>
  </si>
  <si>
    <t>9.  INFRASTRUCTURE DEVELOPMENT DURING 2019-20</t>
  </si>
  <si>
    <t>9.1.2) Reconciliation of amount sanctioned (Refer AT-11, AWP&amp;B, 2020-21)</t>
  </si>
  <si>
    <t>Releases for Kitchen devices by GoI as on 31.12.19</t>
  </si>
  <si>
    <t>9.2.2) Reconciliation of amount sanctioned (Refer AT-11, AWP&amp;B, 2019-20)</t>
  </si>
  <si>
    <t>Sanctioned during 2006-07 to 2019-20</t>
  </si>
  <si>
    <t>Achievement (P+IP) upto 31.12.19</t>
  </si>
  <si>
    <t>7.2)  Reconciliation of MME OB, Allocation &amp; Releasing [PY + U PY] *(Refer AT-9, AWP&amp;B, 2019-20)</t>
  </si>
  <si>
    <t>Releases for MME by GoI (2019-20)</t>
  </si>
  <si>
    <t>03.05.2019</t>
  </si>
  <si>
    <t>13.09.2019</t>
  </si>
  <si>
    <t>24.02.2020</t>
  </si>
  <si>
    <t>Funds sanctioned in the year 2008-09 for 5122 units to be surrendered and new sanction will be as per the
plinth area norms and current SORs prevailing in the State.</t>
  </si>
  <si>
    <t>(2019-20)*</t>
  </si>
  <si>
    <t>* 28968 approved for repair in 2019-20 however proposal not recived from State with list of schools along with UDISE codes due to which fund were not released</t>
  </si>
  <si>
    <t>* 20 new kitchen devices approved in 2019-20, however proposal not received from State along with UDISE codes resulting into non release of funds to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</si>
</sst>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Bookman Old Style"/>
      <family val="1"/>
    </font>
    <font>
      <b/>
      <sz val="9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20"/>
      <name val="Bookman Old Style"/>
      <family val="1"/>
    </font>
    <font>
      <b/>
      <sz val="12"/>
      <name val="Bookman Old Style"/>
      <family val="1"/>
    </font>
    <font>
      <b/>
      <u/>
      <sz val="11"/>
      <name val="Bookman Old Style"/>
      <family val="1"/>
    </font>
    <font>
      <u/>
      <sz val="11"/>
      <name val="Bookman Old Style"/>
      <family val="1"/>
    </font>
    <font>
      <b/>
      <u/>
      <sz val="9"/>
      <name val="Bookman Old Style"/>
      <family val="1"/>
    </font>
    <font>
      <sz val="12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b/>
      <sz val="11"/>
      <name val="Bookman Old Style"/>
      <family val="1"/>
    </font>
    <font>
      <b/>
      <u/>
      <sz val="10"/>
      <name val="Bookman Old Style"/>
      <family val="1"/>
    </font>
    <font>
      <sz val="11"/>
      <name val="Arial"/>
      <family val="2"/>
    </font>
    <font>
      <sz val="12"/>
      <name val="Times New Roman"/>
      <family val="1"/>
    </font>
    <font>
      <sz val="12"/>
      <color theme="1"/>
      <name val="Bookman Old Style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name val="Book Antiqua"/>
      <family val="1"/>
    </font>
    <font>
      <b/>
      <sz val="12"/>
      <name val="Arial"/>
      <family val="2"/>
    </font>
    <font>
      <sz val="10"/>
      <name val="Book Antiqua"/>
      <family val="1"/>
    </font>
    <font>
      <sz val="11"/>
      <name val="Bookman Old Style"/>
      <family val="1"/>
    </font>
    <font>
      <b/>
      <sz val="1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i/>
      <sz val="10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0"/>
      <name val="Bookman Old Style"/>
      <family val="1"/>
    </font>
    <font>
      <b/>
      <sz val="10.5"/>
      <name val="Times New Roman"/>
      <family val="1"/>
    </font>
    <font>
      <sz val="9"/>
      <name val="Arial"/>
      <family val="2"/>
    </font>
    <font>
      <b/>
      <i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libri"/>
      <family val="2"/>
    </font>
    <font>
      <b/>
      <sz val="10"/>
      <color rgb="FF0070C0"/>
      <name val="Bookman Old Style"/>
      <family val="1"/>
    </font>
    <font>
      <b/>
      <sz val="11"/>
      <color theme="1"/>
      <name val="Calibri"/>
      <family val="2"/>
    </font>
    <font>
      <sz val="11"/>
      <color theme="1"/>
      <name val="Bookman Old Style"/>
      <family val="1"/>
    </font>
    <font>
      <sz val="10"/>
      <color rgb="FFFF0000"/>
      <name val="Bookman Old Style"/>
      <family val="1"/>
    </font>
    <font>
      <sz val="10"/>
      <color indexed="8"/>
      <name val="Arial"/>
      <family val="2"/>
    </font>
    <font>
      <b/>
      <sz val="10"/>
      <color theme="1"/>
      <name val="Bookman Old Style"/>
      <family val="1"/>
    </font>
    <font>
      <b/>
      <sz val="8"/>
      <name val="Bookman Old Style"/>
      <family val="1"/>
    </font>
    <font>
      <sz val="11"/>
      <name val="Calibri"/>
      <family val="2"/>
      <scheme val="minor"/>
    </font>
    <font>
      <sz val="10"/>
      <color theme="1"/>
      <name val="Bookman Old Style"/>
      <family val="1"/>
    </font>
    <font>
      <b/>
      <sz val="14"/>
      <name val="Bookman Old Style"/>
      <family val="1"/>
    </font>
    <font>
      <sz val="10.5"/>
      <name val="Bookman Old Style"/>
      <family val="1"/>
    </font>
    <font>
      <b/>
      <i/>
      <sz val="9"/>
      <name val="Bookman Old Style"/>
      <family val="1"/>
    </font>
    <font>
      <sz val="10.5"/>
      <name val="Book "/>
    </font>
    <font>
      <i/>
      <sz val="9"/>
      <name val="Bookman Old Style"/>
      <family val="1"/>
    </font>
    <font>
      <sz val="10"/>
      <name val="Times New Roman"/>
      <family val="1"/>
    </font>
    <font>
      <sz val="9"/>
      <name val="Calibri"/>
      <family val="2"/>
      <scheme val="minor"/>
    </font>
    <font>
      <sz val="9"/>
      <color rgb="FFFF0000"/>
      <name val="Bookman Old Style"/>
      <family val="1"/>
    </font>
    <font>
      <b/>
      <u/>
      <sz val="10"/>
      <color rgb="FFFF0000"/>
      <name val="Bookman Old Style"/>
      <family val="1"/>
    </font>
    <font>
      <b/>
      <u/>
      <sz val="9"/>
      <color rgb="FFFF0000"/>
      <name val="Bookman Old Style"/>
      <family val="1"/>
    </font>
    <font>
      <b/>
      <sz val="10"/>
      <color rgb="FFFFC000"/>
      <name val="Bookman Old Style"/>
      <family val="1"/>
    </font>
    <font>
      <sz val="10"/>
      <color rgb="FFFFC000"/>
      <name val="Bookman Old Style"/>
      <family val="1"/>
    </font>
    <font>
      <sz val="11"/>
      <color rgb="FFFFC000"/>
      <name val="Calibri"/>
      <family val="2"/>
    </font>
    <font>
      <sz val="9"/>
      <color rgb="FFFFC000"/>
      <name val="Bookman Old Style"/>
      <family val="1"/>
    </font>
    <font>
      <sz val="9"/>
      <color rgb="FFFFC000"/>
      <name val="Calibri"/>
      <family val="2"/>
    </font>
    <font>
      <sz val="10"/>
      <color rgb="FFFFC000"/>
      <name val="Arial"/>
      <family val="2"/>
    </font>
    <font>
      <sz val="11"/>
      <color rgb="FFFFC000"/>
      <name val="Bookman Old Style"/>
      <family val="1"/>
    </font>
    <font>
      <sz val="12"/>
      <name val="Book Antiqua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6" fillId="0" borderId="0"/>
    <xf numFmtId="0" fontId="27" fillId="0" borderId="0"/>
    <xf numFmtId="0" fontId="27" fillId="0" borderId="0"/>
    <xf numFmtId="0" fontId="1" fillId="0" borderId="0"/>
  </cellStyleXfs>
  <cellXfs count="1316">
    <xf numFmtId="0" fontId="0" fillId="0" borderId="0" xfId="0"/>
    <xf numFmtId="2" fontId="3" fillId="2" borderId="0" xfId="0" applyNumberFormat="1" applyFont="1" applyFill="1" applyAlignment="1"/>
    <xf numFmtId="2" fontId="3" fillId="0" borderId="0" xfId="0" applyNumberFormat="1" applyFont="1" applyAlignment="1"/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/>
    <xf numFmtId="0" fontId="5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5" fillId="2" borderId="0" xfId="0" applyNumberFormat="1" applyFont="1" applyFill="1"/>
    <xf numFmtId="2" fontId="5" fillId="0" borderId="0" xfId="0" applyNumberFormat="1" applyFont="1"/>
    <xf numFmtId="2" fontId="5" fillId="0" borderId="0" xfId="0" applyNumberFormat="1" applyFont="1" applyAlignment="1">
      <alignment horizontal="center"/>
    </xf>
    <xf numFmtId="2" fontId="7" fillId="0" borderId="0" xfId="0" applyNumberFormat="1" applyFo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9" fontId="6" fillId="0" borderId="0" xfId="1" applyFont="1"/>
    <xf numFmtId="9" fontId="5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9" fontId="10" fillId="0" borderId="0" xfId="1" applyFont="1" applyAlignment="1">
      <alignment horizontal="left"/>
    </xf>
    <xf numFmtId="2" fontId="10" fillId="2" borderId="0" xfId="0" applyNumberFormat="1" applyFont="1" applyFill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9" fontId="14" fillId="0" borderId="0" xfId="1" applyFont="1" applyAlignment="1"/>
    <xf numFmtId="2" fontId="14" fillId="2" borderId="0" xfId="0" applyNumberFormat="1" applyFont="1" applyFill="1" applyAlignment="1"/>
    <xf numFmtId="2" fontId="14" fillId="0" borderId="0" xfId="0" applyNumberFormat="1" applyFont="1" applyAlignment="1"/>
    <xf numFmtId="2" fontId="14" fillId="0" borderId="0" xfId="0" applyNumberFormat="1" applyFont="1" applyAlignment="1">
      <alignment horizontal="center"/>
    </xf>
    <xf numFmtId="2" fontId="12" fillId="0" borderId="0" xfId="0" applyNumberFormat="1" applyFont="1" applyAlignment="1"/>
    <xf numFmtId="0" fontId="13" fillId="0" borderId="0" xfId="0" applyFont="1"/>
    <xf numFmtId="9" fontId="17" fillId="0" borderId="0" xfId="1" applyFont="1" applyAlignment="1"/>
    <xf numFmtId="0" fontId="17" fillId="0" borderId="0" xfId="0" applyFont="1" applyAlignment="1"/>
    <xf numFmtId="2" fontId="17" fillId="2" borderId="0" xfId="0" applyNumberFormat="1" applyFont="1" applyFill="1" applyAlignment="1"/>
    <xf numFmtId="2" fontId="17" fillId="0" borderId="0" xfId="0" applyNumberFormat="1" applyFont="1" applyAlignment="1"/>
    <xf numFmtId="2" fontId="17" fillId="0" borderId="0" xfId="0" applyNumberFormat="1" applyFont="1" applyAlignment="1">
      <alignment horizontal="center"/>
    </xf>
    <xf numFmtId="0" fontId="1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9" fontId="9" fillId="3" borderId="9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/>
    </xf>
    <xf numFmtId="9" fontId="9" fillId="0" borderId="9" xfId="1" applyFont="1" applyBorder="1" applyAlignment="1"/>
    <xf numFmtId="0" fontId="9" fillId="0" borderId="12" xfId="0" applyFont="1" applyBorder="1" applyAlignment="1">
      <alignment horizontal="center" wrapText="1"/>
    </xf>
    <xf numFmtId="1" fontId="9" fillId="3" borderId="13" xfId="0" applyNumberFormat="1" applyFont="1" applyFill="1" applyBorder="1" applyAlignment="1">
      <alignment horizontal="center" vertical="center"/>
    </xf>
    <xf numFmtId="1" fontId="9" fillId="4" borderId="14" xfId="0" applyNumberFormat="1" applyFont="1" applyFill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9" fontId="9" fillId="0" borderId="15" xfId="1" applyFont="1" applyBorder="1" applyAlignment="1"/>
    <xf numFmtId="0" fontId="9" fillId="0" borderId="0" xfId="0" applyFont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9" fontId="9" fillId="0" borderId="0" xfId="1" applyFont="1" applyBorder="1" applyAlignment="1"/>
    <xf numFmtId="0" fontId="13" fillId="0" borderId="0" xfId="0" applyFont="1" applyAlignment="1">
      <alignment horizontal="center"/>
    </xf>
    <xf numFmtId="9" fontId="13" fillId="0" borderId="0" xfId="1" applyFont="1"/>
    <xf numFmtId="0" fontId="9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9" fontId="5" fillId="0" borderId="0" xfId="1" applyFont="1" applyAlignment="1">
      <alignment horizontal="left"/>
    </xf>
    <xf numFmtId="0" fontId="5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2" borderId="0" xfId="0" applyFont="1" applyFill="1"/>
    <xf numFmtId="0" fontId="7" fillId="0" borderId="0" xfId="0" applyFont="1"/>
    <xf numFmtId="0" fontId="5" fillId="0" borderId="6" xfId="0" applyFont="1" applyBorder="1" applyAlignment="1">
      <alignment horizontal="center"/>
    </xf>
    <xf numFmtId="0" fontId="6" fillId="0" borderId="7" xfId="0" applyFont="1" applyBorder="1"/>
    <xf numFmtId="0" fontId="19" fillId="0" borderId="9" xfId="0" applyFont="1" applyBorder="1" applyAlignment="1">
      <alignment horizontal="center" vertical="center" wrapText="1"/>
    </xf>
    <xf numFmtId="1" fontId="5" fillId="2" borderId="0" xfId="0" applyNumberFormat="1" applyFont="1" applyFill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1" fontId="7" fillId="0" borderId="0" xfId="0" applyNumberFormat="1" applyFont="1"/>
    <xf numFmtId="0" fontId="5" fillId="0" borderId="12" xfId="0" applyFont="1" applyBorder="1" applyAlignment="1">
      <alignment horizontal="center"/>
    </xf>
    <xf numFmtId="0" fontId="6" fillId="0" borderId="13" xfId="0" applyFont="1" applyBorder="1"/>
    <xf numFmtId="0" fontId="19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9" fillId="4" borderId="2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9" fontId="9" fillId="4" borderId="19" xfId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wrapText="1"/>
    </xf>
    <xf numFmtId="1" fontId="13" fillId="0" borderId="7" xfId="0" applyNumberFormat="1" applyFont="1" applyFill="1" applyBorder="1"/>
    <xf numFmtId="0" fontId="13" fillId="0" borderId="7" xfId="0" applyFont="1" applyFill="1" applyBorder="1"/>
    <xf numFmtId="1" fontId="13" fillId="5" borderId="7" xfId="0" applyNumberFormat="1" applyFont="1" applyFill="1" applyBorder="1" applyAlignment="1">
      <alignment horizontal="center"/>
    </xf>
    <xf numFmtId="9" fontId="9" fillId="5" borderId="9" xfId="1" applyFont="1" applyFill="1" applyBorder="1" applyAlignment="1"/>
    <xf numFmtId="0" fontId="16" fillId="5" borderId="12" xfId="0" applyFont="1" applyFill="1" applyBorder="1" applyAlignment="1">
      <alignment horizontal="center" wrapText="1"/>
    </xf>
    <xf numFmtId="1" fontId="13" fillId="0" borderId="13" xfId="0" applyNumberFormat="1" applyFont="1" applyFill="1" applyBorder="1"/>
    <xf numFmtId="1" fontId="13" fillId="5" borderId="13" xfId="0" applyNumberFormat="1" applyFont="1" applyFill="1" applyBorder="1" applyAlignment="1">
      <alignment horizontal="center"/>
    </xf>
    <xf numFmtId="9" fontId="9" fillId="5" borderId="15" xfId="1" applyFont="1" applyFill="1" applyBorder="1" applyAlignment="1"/>
    <xf numFmtId="0" fontId="13" fillId="0" borderId="0" xfId="0" applyFont="1" applyBorder="1" applyAlignment="1">
      <alignment horizontal="center" wrapText="1"/>
    </xf>
    <xf numFmtId="1" fontId="13" fillId="0" borderId="0" xfId="0" applyNumberFormat="1" applyFont="1" applyFill="1" applyBorder="1"/>
    <xf numFmtId="0" fontId="13" fillId="0" borderId="0" xfId="0" applyFont="1" applyBorder="1" applyAlignment="1">
      <alignment horizontal="center"/>
    </xf>
    <xf numFmtId="9" fontId="13" fillId="0" borderId="0" xfId="1" applyFont="1" applyBorder="1" applyAlignment="1"/>
    <xf numFmtId="0" fontId="9" fillId="0" borderId="20" xfId="0" applyFont="1" applyFill="1" applyBorder="1" applyAlignment="1">
      <alignment horizontal="center" wrapText="1"/>
    </xf>
    <xf numFmtId="0" fontId="13" fillId="0" borderId="21" xfId="0" applyFont="1" applyFill="1" applyBorder="1"/>
    <xf numFmtId="0" fontId="20" fillId="0" borderId="21" xfId="0" applyFont="1" applyFill="1" applyBorder="1"/>
    <xf numFmtId="1" fontId="13" fillId="5" borderId="21" xfId="0" applyNumberFormat="1" applyFont="1" applyFill="1" applyBorder="1" applyAlignment="1">
      <alignment horizontal="center"/>
    </xf>
    <xf numFmtId="9" fontId="9" fillId="0" borderId="22" xfId="1" applyFont="1" applyFill="1" applyBorder="1" applyAlignment="1"/>
    <xf numFmtId="0" fontId="9" fillId="0" borderId="0" xfId="0" applyFont="1" applyFill="1" applyBorder="1" applyAlignment="1">
      <alignment horizontal="center" wrapText="1"/>
    </xf>
    <xf numFmtId="0" fontId="13" fillId="0" borderId="0" xfId="0" applyFont="1" applyFill="1" applyBorder="1"/>
    <xf numFmtId="1" fontId="13" fillId="5" borderId="0" xfId="0" applyNumberFormat="1" applyFont="1" applyFill="1" applyBorder="1" applyAlignment="1">
      <alignment horizontal="center"/>
    </xf>
    <xf numFmtId="9" fontId="9" fillId="0" borderId="0" xfId="1" applyFont="1" applyFill="1" applyBorder="1" applyAlignment="1"/>
    <xf numFmtId="0" fontId="1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4" borderId="2" xfId="0" applyFont="1" applyFill="1" applyBorder="1" applyAlignment="1">
      <alignment horizontal="center" vertical="center" wrapText="1"/>
    </xf>
    <xf numFmtId="0" fontId="13" fillId="5" borderId="7" xfId="0" applyFont="1" applyFill="1" applyBorder="1"/>
    <xf numFmtId="9" fontId="9" fillId="5" borderId="9" xfId="1" applyNumberFormat="1" applyFont="1" applyFill="1" applyBorder="1" applyAlignment="1"/>
    <xf numFmtId="2" fontId="6" fillId="0" borderId="0" xfId="0" applyNumberFormat="1" applyFont="1"/>
    <xf numFmtId="0" fontId="6" fillId="5" borderId="23" xfId="0" applyFont="1" applyFill="1" applyBorder="1" applyAlignment="1">
      <alignment horizontal="center" wrapText="1"/>
    </xf>
    <xf numFmtId="1" fontId="13" fillId="0" borderId="8" xfId="0" applyNumberFormat="1" applyFont="1" applyFill="1" applyBorder="1"/>
    <xf numFmtId="1" fontId="13" fillId="5" borderId="13" xfId="0" applyNumberFormat="1" applyFont="1" applyFill="1" applyBorder="1"/>
    <xf numFmtId="0" fontId="16" fillId="5" borderId="0" xfId="0" applyFont="1" applyFill="1" applyBorder="1" applyAlignment="1">
      <alignment horizontal="center" wrapText="1"/>
    </xf>
    <xf numFmtId="1" fontId="13" fillId="5" borderId="0" xfId="0" applyNumberFormat="1" applyFont="1" applyFill="1" applyBorder="1"/>
    <xf numFmtId="9" fontId="9" fillId="5" borderId="0" xfId="1" applyFont="1" applyFill="1" applyBorder="1" applyAlignment="1"/>
    <xf numFmtId="0" fontId="16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3" fillId="0" borderId="0" xfId="0" applyFont="1" applyFill="1"/>
    <xf numFmtId="9" fontId="6" fillId="4" borderId="19" xfId="1" applyFont="1" applyFill="1" applyBorder="1" applyAlignment="1">
      <alignment horizontal="center" vertical="center" wrapText="1"/>
    </xf>
    <xf numFmtId="0" fontId="23" fillId="0" borderId="0" xfId="0" applyFont="1"/>
    <xf numFmtId="1" fontId="23" fillId="2" borderId="0" xfId="0" applyNumberFormat="1" applyFont="1" applyFill="1"/>
    <xf numFmtId="1" fontId="23" fillId="0" borderId="0" xfId="0" applyNumberFormat="1" applyFont="1"/>
    <xf numFmtId="1" fontId="23" fillId="0" borderId="0" xfId="0" applyNumberFormat="1" applyFont="1" applyAlignment="1">
      <alignment horizontal="center"/>
    </xf>
    <xf numFmtId="1" fontId="24" fillId="0" borderId="0" xfId="0" applyNumberFormat="1" applyFont="1"/>
    <xf numFmtId="9" fontId="13" fillId="0" borderId="9" xfId="1" applyFont="1" applyBorder="1" applyAlignment="1">
      <alignment horizontal="center"/>
    </xf>
    <xf numFmtId="0" fontId="23" fillId="2" borderId="0" xfId="0" applyFont="1" applyFill="1"/>
    <xf numFmtId="0" fontId="23" fillId="0" borderId="0" xfId="0" applyFont="1" applyAlignment="1">
      <alignment horizontal="center"/>
    </xf>
    <xf numFmtId="0" fontId="24" fillId="0" borderId="0" xfId="0" applyFont="1"/>
    <xf numFmtId="9" fontId="13" fillId="0" borderId="24" xfId="1" applyFont="1" applyFill="1" applyBorder="1" applyAlignment="1">
      <alignment horizontal="center"/>
    </xf>
    <xf numFmtId="1" fontId="9" fillId="0" borderId="13" xfId="0" applyNumberFormat="1" applyFont="1" applyFill="1" applyBorder="1"/>
    <xf numFmtId="9" fontId="13" fillId="0" borderId="15" xfId="1" applyFont="1" applyFill="1" applyBorder="1" applyAlignment="1">
      <alignment horizontal="center"/>
    </xf>
    <xf numFmtId="9" fontId="23" fillId="2" borderId="0" xfId="1" applyFont="1" applyFill="1"/>
    <xf numFmtId="9" fontId="23" fillId="0" borderId="0" xfId="1" applyFont="1"/>
    <xf numFmtId="9" fontId="23" fillId="0" borderId="0" xfId="1" applyFont="1" applyAlignment="1">
      <alignment horizontal="center"/>
    </xf>
    <xf numFmtId="9" fontId="24" fillId="0" borderId="0" xfId="1" applyFont="1"/>
    <xf numFmtId="0" fontId="5" fillId="0" borderId="0" xfId="0" applyFont="1" applyBorder="1" applyAlignment="1">
      <alignment horizontal="center"/>
    </xf>
    <xf numFmtId="9" fontId="6" fillId="0" borderId="0" xfId="1" applyFont="1" applyFill="1" applyBorder="1" applyAlignment="1"/>
    <xf numFmtId="2" fontId="5" fillId="2" borderId="0" xfId="1" applyNumberFormat="1" applyFont="1" applyFill="1"/>
    <xf numFmtId="2" fontId="5" fillId="0" borderId="0" xfId="1" applyNumberFormat="1" applyFont="1"/>
    <xf numFmtId="2" fontId="5" fillId="0" borderId="0" xfId="1" applyNumberFormat="1" applyFont="1" applyAlignment="1">
      <alignment horizontal="center"/>
    </xf>
    <xf numFmtId="2" fontId="7" fillId="0" borderId="0" xfId="1" applyNumberFormat="1" applyFont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6" fillId="4" borderId="2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9" fontId="6" fillId="4" borderId="18" xfId="1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25" fillId="0" borderId="7" xfId="0" applyFont="1" applyFill="1" applyBorder="1" applyAlignment="1">
      <alignment vertical="center"/>
    </xf>
    <xf numFmtId="0" fontId="26" fillId="0" borderId="10" xfId="2" applyFont="1" applyFill="1" applyBorder="1" applyAlignment="1">
      <alignment horizontal="center" vertical="top" wrapText="1"/>
    </xf>
    <xf numFmtId="0" fontId="26" fillId="0" borderId="7" xfId="2" applyFont="1" applyFill="1" applyBorder="1" applyAlignment="1">
      <alignment horizontal="center" vertical="top" wrapText="1"/>
    </xf>
    <xf numFmtId="0" fontId="25" fillId="0" borderId="7" xfId="1" applyNumberFormat="1" applyFont="1" applyFill="1" applyBorder="1"/>
    <xf numFmtId="9" fontId="25" fillId="0" borderId="9" xfId="1" applyFont="1" applyFill="1" applyBorder="1"/>
    <xf numFmtId="0" fontId="28" fillId="0" borderId="7" xfId="3" applyFont="1" applyFill="1" applyBorder="1" applyAlignment="1">
      <alignment vertical="top" wrapText="1"/>
    </xf>
    <xf numFmtId="0" fontId="26" fillId="0" borderId="7" xfId="2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left"/>
    </xf>
    <xf numFmtId="1" fontId="9" fillId="0" borderId="7" xfId="0" applyNumberFormat="1" applyFont="1" applyFill="1" applyBorder="1" applyAlignment="1">
      <alignment horizontal="center"/>
    </xf>
    <xf numFmtId="0" fontId="30" fillId="0" borderId="7" xfId="1" applyNumberFormat="1" applyFont="1" applyFill="1" applyBorder="1"/>
    <xf numFmtId="9" fontId="6" fillId="0" borderId="15" xfId="1" applyNumberFormat="1" applyFont="1" applyFill="1" applyBorder="1"/>
    <xf numFmtId="10" fontId="5" fillId="2" borderId="0" xfId="1" applyNumberFormat="1" applyFont="1" applyFill="1"/>
    <xf numFmtId="0" fontId="5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9" fontId="29" fillId="0" borderId="0" xfId="1" applyFont="1" applyBorder="1" applyAlignment="1">
      <alignment horizontal="right" vertical="center"/>
    </xf>
    <xf numFmtId="9" fontId="6" fillId="0" borderId="0" xfId="1" applyFont="1" applyBorder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5" fillId="0" borderId="0" xfId="0" applyFont="1" applyBorder="1"/>
    <xf numFmtId="0" fontId="16" fillId="4" borderId="2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1" fontId="16" fillId="4" borderId="18" xfId="0" applyNumberFormat="1" applyFont="1" applyFill="1" applyBorder="1" applyAlignment="1">
      <alignment horizontal="center" wrapText="1"/>
    </xf>
    <xf numFmtId="9" fontId="16" fillId="4" borderId="18" xfId="1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 wrapText="1"/>
    </xf>
    <xf numFmtId="2" fontId="32" fillId="2" borderId="0" xfId="1" applyNumberFormat="1" applyFont="1" applyFill="1"/>
    <xf numFmtId="2" fontId="16" fillId="0" borderId="7" xfId="1" applyNumberFormat="1" applyFont="1" applyBorder="1" applyAlignment="1">
      <alignment horizontal="right" vertical="center" wrapText="1"/>
    </xf>
    <xf numFmtId="2" fontId="32" fillId="0" borderId="0" xfId="1" applyNumberFormat="1" applyFont="1" applyAlignment="1">
      <alignment vertical="center"/>
    </xf>
    <xf numFmtId="2" fontId="16" fillId="0" borderId="7" xfId="1" applyNumberFormat="1" applyFont="1" applyBorder="1" applyAlignment="1">
      <alignment horizontal="center" vertical="center"/>
    </xf>
    <xf numFmtId="2" fontId="32" fillId="0" borderId="0" xfId="1" applyNumberFormat="1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2" fillId="0" borderId="6" xfId="0" applyFont="1" applyFill="1" applyBorder="1" applyAlignment="1">
      <alignment horizontal="center" wrapText="1"/>
    </xf>
    <xf numFmtId="1" fontId="32" fillId="0" borderId="7" xfId="1" applyNumberFormat="1" applyFont="1" applyFill="1" applyBorder="1" applyAlignment="1">
      <alignment horizontal="center"/>
    </xf>
    <xf numFmtId="0" fontId="32" fillId="0" borderId="7" xfId="1" applyNumberFormat="1" applyFont="1" applyFill="1" applyBorder="1"/>
    <xf numFmtId="9" fontId="32" fillId="0" borderId="9" xfId="1" applyFont="1" applyFill="1" applyBorder="1"/>
    <xf numFmtId="0" fontId="26" fillId="0" borderId="7" xfId="2" applyFont="1" applyFill="1" applyBorder="1" applyAlignment="1">
      <alignment horizontal="center" wrapText="1"/>
    </xf>
    <xf numFmtId="0" fontId="26" fillId="0" borderId="7" xfId="2" applyFont="1" applyBorder="1" applyAlignment="1">
      <alignment horizontal="center" vertical="top" wrapText="1"/>
    </xf>
    <xf numFmtId="1" fontId="32" fillId="0" borderId="7" xfId="1" applyNumberFormat="1" applyFont="1" applyBorder="1" applyAlignment="1">
      <alignment horizontal="center"/>
    </xf>
    <xf numFmtId="0" fontId="26" fillId="0" borderId="7" xfId="2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 wrapText="1"/>
    </xf>
    <xf numFmtId="0" fontId="26" fillId="2" borderId="7" xfId="2" applyFont="1" applyFill="1" applyBorder="1" applyAlignment="1">
      <alignment horizontal="center" vertical="center"/>
    </xf>
    <xf numFmtId="0" fontId="26" fillId="0" borderId="7" xfId="2" applyFill="1" applyBorder="1" applyAlignment="1">
      <alignment horizontal="center"/>
    </xf>
    <xf numFmtId="0" fontId="26" fillId="0" borderId="7" xfId="2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1" fontId="16" fillId="0" borderId="7" xfId="1" applyNumberFormat="1" applyFont="1" applyFill="1" applyBorder="1" applyAlignment="1">
      <alignment horizontal="center"/>
    </xf>
    <xf numFmtId="0" fontId="16" fillId="0" borderId="7" xfId="1" applyNumberFormat="1" applyFont="1" applyFill="1" applyBorder="1"/>
    <xf numFmtId="9" fontId="16" fillId="0" borderId="9" xfId="1" applyFont="1" applyFill="1" applyBorder="1"/>
    <xf numFmtId="2" fontId="16" fillId="2" borderId="0" xfId="1" applyNumberFormat="1" applyFont="1" applyFill="1"/>
    <xf numFmtId="0" fontId="33" fillId="0" borderId="7" xfId="2" applyFont="1" applyBorder="1" applyAlignment="1">
      <alignment horizontal="center" vertical="center"/>
    </xf>
    <xf numFmtId="1" fontId="16" fillId="0" borderId="7" xfId="1" applyNumberFormat="1" applyFont="1" applyBorder="1" applyAlignment="1">
      <alignment horizontal="center"/>
    </xf>
    <xf numFmtId="2" fontId="16" fillId="0" borderId="0" xfId="1" applyNumberFormat="1" applyFont="1"/>
    <xf numFmtId="0" fontId="33" fillId="0" borderId="7" xfId="2" applyFont="1" applyFill="1" applyBorder="1" applyAlignment="1">
      <alignment horizontal="center"/>
    </xf>
    <xf numFmtId="2" fontId="4" fillId="0" borderId="0" xfId="1" applyNumberFormat="1" applyFont="1"/>
    <xf numFmtId="0" fontId="32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32" fillId="0" borderId="0" xfId="0" applyFont="1" applyBorder="1" applyAlignment="1">
      <alignment horizontal="center"/>
    </xf>
    <xf numFmtId="9" fontId="16" fillId="0" borderId="0" xfId="1" applyFont="1" applyBorder="1"/>
    <xf numFmtId="9" fontId="32" fillId="0" borderId="9" xfId="1" applyFont="1" applyBorder="1"/>
    <xf numFmtId="2" fontId="32" fillId="0" borderId="0" xfId="1" applyNumberFormat="1" applyFont="1" applyAlignment="1">
      <alignment horizontal="center"/>
    </xf>
    <xf numFmtId="2" fontId="32" fillId="0" borderId="7" xfId="1" applyNumberFormat="1" applyFont="1" applyBorder="1"/>
    <xf numFmtId="9" fontId="32" fillId="0" borderId="0" xfId="1" applyFont="1" applyBorder="1" applyAlignment="1">
      <alignment horizontal="center"/>
    </xf>
    <xf numFmtId="0" fontId="32" fillId="0" borderId="0" xfId="0" applyFont="1"/>
    <xf numFmtId="0" fontId="6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2" fillId="0" borderId="6" xfId="0" applyFont="1" applyFill="1" applyBorder="1" applyAlignment="1">
      <alignment horizontal="center"/>
    </xf>
    <xf numFmtId="0" fontId="25" fillId="0" borderId="7" xfId="0" applyFont="1" applyBorder="1" applyAlignment="1">
      <alignment vertical="center"/>
    </xf>
    <xf numFmtId="1" fontId="13" fillId="0" borderId="7" xfId="0" applyNumberFormat="1" applyFont="1" applyBorder="1" applyAlignment="1">
      <alignment horizontal="center"/>
    </xf>
    <xf numFmtId="0" fontId="25" fillId="0" borderId="28" xfId="1" applyNumberFormat="1" applyFont="1" applyFill="1" applyBorder="1" applyAlignment="1">
      <alignment horizontal="right"/>
    </xf>
    <xf numFmtId="9" fontId="25" fillId="0" borderId="9" xfId="1" applyFont="1" applyFill="1" applyBorder="1" applyAlignment="1">
      <alignment horizontal="right"/>
    </xf>
    <xf numFmtId="0" fontId="5" fillId="0" borderId="7" xfId="0" applyFont="1" applyBorder="1"/>
    <xf numFmtId="1" fontId="26" fillId="0" borderId="0" xfId="2" applyNumberFormat="1" applyFont="1" applyBorder="1" applyAlignment="1">
      <alignment horizontal="center"/>
    </xf>
    <xf numFmtId="2" fontId="32" fillId="0" borderId="0" xfId="1" applyNumberFormat="1" applyFont="1" applyBorder="1"/>
    <xf numFmtId="0" fontId="26" fillId="0" borderId="0" xfId="2" applyFont="1" applyBorder="1" applyAlignment="1">
      <alignment horizontal="center" vertical="center"/>
    </xf>
    <xf numFmtId="1" fontId="26" fillId="0" borderId="0" xfId="2" applyNumberFormat="1" applyFont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/>
    </xf>
    <xf numFmtId="2" fontId="32" fillId="0" borderId="0" xfId="1" applyNumberFormat="1" applyFont="1" applyFill="1"/>
    <xf numFmtId="2" fontId="7" fillId="0" borderId="0" xfId="1" applyNumberFormat="1" applyFont="1" applyFill="1"/>
    <xf numFmtId="0" fontId="5" fillId="0" borderId="0" xfId="0" applyFont="1" applyFill="1"/>
    <xf numFmtId="0" fontId="5" fillId="0" borderId="7" xfId="0" applyFont="1" applyFill="1" applyBorder="1"/>
    <xf numFmtId="0" fontId="6" fillId="0" borderId="7" xfId="0" applyFont="1" applyFill="1" applyBorder="1"/>
    <xf numFmtId="0" fontId="5" fillId="0" borderId="0" xfId="0" applyFont="1" applyFill="1" applyBorder="1"/>
    <xf numFmtId="2" fontId="16" fillId="0" borderId="7" xfId="1" applyNumberFormat="1" applyFont="1" applyFill="1" applyBorder="1" applyAlignment="1">
      <alignment horizontal="center" vertical="center"/>
    </xf>
    <xf numFmtId="2" fontId="16" fillId="0" borderId="7" xfId="1" applyNumberFormat="1" applyFont="1" applyFill="1" applyBorder="1" applyAlignment="1">
      <alignment horizontal="center"/>
    </xf>
    <xf numFmtId="1" fontId="25" fillId="0" borderId="28" xfId="1" applyNumberFormat="1" applyFont="1" applyFill="1" applyBorder="1" applyAlignment="1">
      <alignment horizontal="right"/>
    </xf>
    <xf numFmtId="2" fontId="32" fillId="0" borderId="7" xfId="1" applyNumberFormat="1" applyFont="1" applyFill="1" applyBorder="1" applyAlignment="1">
      <alignment horizontal="center" vertical="center"/>
    </xf>
    <xf numFmtId="2" fontId="32" fillId="0" borderId="7" xfId="1" applyNumberFormat="1" applyFont="1" applyFill="1" applyBorder="1" applyAlignment="1">
      <alignment horizontal="center"/>
    </xf>
    <xf numFmtId="0" fontId="34" fillId="0" borderId="7" xfId="0" applyFont="1" applyFill="1" applyBorder="1" applyAlignment="1">
      <alignment vertical="center"/>
    </xf>
    <xf numFmtId="2" fontId="32" fillId="0" borderId="7" xfId="1" applyNumberFormat="1" applyFont="1" applyFill="1" applyBorder="1"/>
    <xf numFmtId="2" fontId="32" fillId="0" borderId="0" xfId="1" applyNumberFormat="1" applyFont="1" applyFill="1" applyAlignment="1">
      <alignment horizontal="center"/>
    </xf>
    <xf numFmtId="2" fontId="32" fillId="0" borderId="0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28" fillId="0" borderId="7" xfId="3" applyFont="1" applyBorder="1" applyAlignment="1">
      <alignment vertical="top" wrapText="1"/>
    </xf>
    <xf numFmtId="2" fontId="32" fillId="5" borderId="0" xfId="1" applyNumberFormat="1" applyFont="1" applyFill="1"/>
    <xf numFmtId="164" fontId="32" fillId="5" borderId="0" xfId="1" applyNumberFormat="1" applyFont="1" applyFill="1" applyBorder="1" applyAlignment="1">
      <alignment horizontal="center"/>
    </xf>
    <xf numFmtId="2" fontId="32" fillId="5" borderId="0" xfId="1" applyNumberFormat="1" applyFont="1" applyFill="1" applyBorder="1"/>
    <xf numFmtId="2" fontId="7" fillId="5" borderId="0" xfId="1" applyNumberFormat="1" applyFont="1" applyFill="1"/>
    <xf numFmtId="0" fontId="32" fillId="0" borderId="0" xfId="0" applyFont="1" applyFill="1" applyBorder="1" applyAlignment="1">
      <alignment horizontal="center" wrapText="1"/>
    </xf>
    <xf numFmtId="1" fontId="9" fillId="0" borderId="7" xfId="0" applyNumberFormat="1" applyFont="1" applyBorder="1" applyAlignment="1">
      <alignment horizontal="center"/>
    </xf>
    <xf numFmtId="2" fontId="32" fillId="5" borderId="0" xfId="1" applyNumberFormat="1" applyFont="1" applyFill="1" applyBorder="1" applyAlignment="1">
      <alignment horizontal="center"/>
    </xf>
    <xf numFmtId="0" fontId="6" fillId="0" borderId="0" xfId="0" applyFont="1" applyBorder="1"/>
    <xf numFmtId="0" fontId="16" fillId="4" borderId="2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9" fontId="16" fillId="4" borderId="18" xfId="1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/>
    </xf>
    <xf numFmtId="1" fontId="26" fillId="0" borderId="7" xfId="2" applyNumberFormat="1" applyFont="1" applyBorder="1" applyAlignment="1">
      <alignment vertical="top" wrapText="1"/>
    </xf>
    <xf numFmtId="1" fontId="26" fillId="0" borderId="11" xfId="2" applyNumberFormat="1" applyFont="1" applyBorder="1" applyAlignment="1">
      <alignment vertical="center" wrapText="1"/>
    </xf>
    <xf numFmtId="1" fontId="25" fillId="0" borderId="28" xfId="1" applyNumberFormat="1" applyFont="1" applyBorder="1" applyAlignment="1">
      <alignment horizontal="right"/>
    </xf>
    <xf numFmtId="9" fontId="25" fillId="0" borderId="9" xfId="1" applyFont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1" fontId="26" fillId="0" borderId="7" xfId="2" applyNumberFormat="1" applyFont="1" applyBorder="1" applyAlignment="1"/>
    <xf numFmtId="1" fontId="26" fillId="0" borderId="7" xfId="2" applyNumberFormat="1" applyFill="1" applyBorder="1" applyAlignment="1"/>
    <xf numFmtId="2" fontId="32" fillId="5" borderId="0" xfId="1" applyNumberFormat="1" applyFont="1" applyFill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right"/>
    </xf>
    <xf numFmtId="1" fontId="30" fillId="0" borderId="28" xfId="1" applyNumberFormat="1" applyFont="1" applyBorder="1" applyAlignment="1">
      <alignment horizontal="right"/>
    </xf>
    <xf numFmtId="9" fontId="30" fillId="0" borderId="9" xfId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9" fontId="6" fillId="0" borderId="0" xfId="1" applyFont="1" applyBorder="1" applyAlignment="1">
      <alignment horizontal="center"/>
    </xf>
    <xf numFmtId="0" fontId="35" fillId="4" borderId="2" xfId="0" applyFont="1" applyFill="1" applyBorder="1" applyAlignment="1">
      <alignment horizontal="center" wrapText="1"/>
    </xf>
    <xf numFmtId="0" fontId="35" fillId="4" borderId="18" xfId="0" applyFont="1" applyFill="1" applyBorder="1" applyAlignment="1">
      <alignment horizontal="center" wrapText="1"/>
    </xf>
    <xf numFmtId="9" fontId="35" fillId="4" borderId="18" xfId="1" applyFont="1" applyFill="1" applyBorder="1" applyAlignment="1">
      <alignment horizontal="center" wrapText="1"/>
    </xf>
    <xf numFmtId="0" fontId="35" fillId="4" borderId="19" xfId="0" applyFont="1" applyFill="1" applyBorder="1" applyAlignment="1">
      <alignment horizontal="center" wrapText="1"/>
    </xf>
    <xf numFmtId="2" fontId="18" fillId="2" borderId="0" xfId="1" applyNumberFormat="1" applyFont="1" applyFill="1"/>
    <xf numFmtId="0" fontId="18" fillId="0" borderId="6" xfId="0" applyFont="1" applyFill="1" applyBorder="1" applyAlignment="1">
      <alignment horizontal="center"/>
    </xf>
    <xf numFmtId="0" fontId="26" fillId="0" borderId="7" xfId="2" applyFont="1" applyFill="1" applyBorder="1" applyAlignment="1">
      <alignment horizontal="right" vertical="center" wrapText="1"/>
    </xf>
    <xf numFmtId="1" fontId="25" fillId="0" borderId="7" xfId="0" applyNumberFormat="1" applyFont="1" applyBorder="1" applyAlignment="1">
      <alignment horizontal="right"/>
    </xf>
    <xf numFmtId="0" fontId="26" fillId="0" borderId="6" xfId="0" applyFont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30" fillId="0" borderId="7" xfId="0" applyFont="1" applyFill="1" applyBorder="1" applyAlignment="1">
      <alignment horizontal="left"/>
    </xf>
    <xf numFmtId="0" fontId="33" fillId="0" borderId="7" xfId="2" applyFont="1" applyFill="1" applyBorder="1" applyAlignment="1">
      <alignment vertical="center" wrapText="1"/>
    </xf>
    <xf numFmtId="1" fontId="30" fillId="0" borderId="7" xfId="0" applyNumberFormat="1" applyFont="1" applyBorder="1" applyAlignment="1">
      <alignment horizontal="right"/>
    </xf>
    <xf numFmtId="0" fontId="35" fillId="4" borderId="2" xfId="0" applyFont="1" applyFill="1" applyBorder="1" applyAlignment="1">
      <alignment horizontal="center" vertical="center" wrapText="1"/>
    </xf>
    <xf numFmtId="0" fontId="35" fillId="4" borderId="18" xfId="0" applyFont="1" applyFill="1" applyBorder="1" applyAlignment="1">
      <alignment horizontal="center" vertical="center" wrapText="1"/>
    </xf>
    <xf numFmtId="9" fontId="35" fillId="4" borderId="18" xfId="1" applyFont="1" applyFill="1" applyBorder="1" applyAlignment="1">
      <alignment horizontal="center" vertical="center" wrapText="1"/>
    </xf>
    <xf numFmtId="0" fontId="35" fillId="4" borderId="1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26" fillId="0" borderId="7" xfId="0" applyFont="1" applyFill="1" applyBorder="1" applyAlignment="1">
      <alignment horizontal="right" vertical="top" wrapText="1"/>
    </xf>
    <xf numFmtId="1" fontId="25" fillId="0" borderId="7" xfId="1" applyNumberFormat="1" applyFont="1" applyBorder="1" applyAlignment="1">
      <alignment horizontal="right"/>
    </xf>
    <xf numFmtId="9" fontId="25" fillId="0" borderId="7" xfId="1" applyFont="1" applyBorder="1" applyAlignment="1">
      <alignment horizontal="right"/>
    </xf>
    <xf numFmtId="2" fontId="32" fillId="6" borderId="0" xfId="1" applyNumberFormat="1" applyFont="1" applyFill="1" applyAlignment="1">
      <alignment horizontal="center"/>
    </xf>
    <xf numFmtId="0" fontId="18" fillId="0" borderId="7" xfId="0" applyFont="1" applyBorder="1" applyAlignment="1">
      <alignment horizontal="center" wrapText="1"/>
    </xf>
    <xf numFmtId="1" fontId="33" fillId="0" borderId="10" xfId="0" applyNumberFormat="1" applyFont="1" applyFill="1" applyBorder="1" applyAlignment="1">
      <alignment horizontal="right" vertical="top" wrapText="1"/>
    </xf>
    <xf numFmtId="1" fontId="33" fillId="0" borderId="7" xfId="0" applyNumberFormat="1" applyFont="1" applyBorder="1" applyAlignment="1">
      <alignment horizontal="right"/>
    </xf>
    <xf numFmtId="1" fontId="30" fillId="0" borderId="7" xfId="1" applyNumberFormat="1" applyFont="1" applyBorder="1" applyAlignment="1">
      <alignment horizontal="right"/>
    </xf>
    <xf numFmtId="9" fontId="30" fillId="0" borderId="7" xfId="1" applyFont="1" applyBorder="1" applyAlignment="1">
      <alignment horizontal="right"/>
    </xf>
    <xf numFmtId="9" fontId="6" fillId="0" borderId="0" xfId="1" applyFont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6" fillId="0" borderId="0" xfId="1" applyFont="1" applyFill="1" applyBorder="1" applyAlignment="1">
      <alignment horizontal="right"/>
    </xf>
    <xf numFmtId="9" fontId="6" fillId="0" borderId="0" xfId="1" applyFont="1" applyFill="1" applyBorder="1"/>
    <xf numFmtId="2" fontId="5" fillId="0" borderId="0" xfId="1" applyNumberFormat="1" applyFont="1" applyFill="1"/>
    <xf numFmtId="2" fontId="5" fillId="0" borderId="0" xfId="1" applyNumberFormat="1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9" fontId="32" fillId="0" borderId="0" xfId="1" applyFont="1" applyFill="1" applyAlignment="1">
      <alignment horizontal="left"/>
    </xf>
    <xf numFmtId="2" fontId="16" fillId="2" borderId="0" xfId="0" applyNumberFormat="1" applyFont="1" applyFill="1" applyAlignment="1">
      <alignment horizontal="left"/>
    </xf>
    <xf numFmtId="2" fontId="16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9" fontId="5" fillId="0" borderId="0" xfId="1" applyFont="1" applyFill="1"/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vertical="center"/>
    </xf>
    <xf numFmtId="0" fontId="6" fillId="7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wrapText="1"/>
    </xf>
    <xf numFmtId="2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wrapText="1"/>
    </xf>
    <xf numFmtId="0" fontId="34" fillId="0" borderId="7" xfId="0" applyFont="1" applyBorder="1" applyAlignment="1">
      <alignment vertical="center"/>
    </xf>
    <xf numFmtId="1" fontId="25" fillId="0" borderId="7" xfId="2" applyNumberFormat="1" applyFont="1" applyBorder="1" applyAlignment="1">
      <alignment horizontal="right" vertical="top" wrapText="1"/>
    </xf>
    <xf numFmtId="1" fontId="25" fillId="0" borderId="7" xfId="2" applyNumberFormat="1" applyFont="1" applyBorder="1" applyAlignment="1">
      <alignment vertical="center" wrapText="1"/>
    </xf>
    <xf numFmtId="9" fontId="5" fillId="0" borderId="9" xfId="1" applyFont="1" applyBorder="1"/>
    <xf numFmtId="0" fontId="30" fillId="0" borderId="0" xfId="0" applyFont="1" applyBorder="1"/>
    <xf numFmtId="0" fontId="33" fillId="8" borderId="0" xfId="2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/>
    </xf>
    <xf numFmtId="1" fontId="6" fillId="9" borderId="0" xfId="0" applyNumberFormat="1" applyFont="1" applyFill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0" fontId="30" fillId="0" borderId="7" xfId="0" applyFont="1" applyBorder="1"/>
    <xf numFmtId="0" fontId="35" fillId="0" borderId="7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30" fillId="0" borderId="8" xfId="0" applyFont="1" applyBorder="1"/>
    <xf numFmtId="0" fontId="34" fillId="0" borderId="7" xfId="3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1" fontId="33" fillId="8" borderId="0" xfId="2" applyNumberFormat="1" applyFont="1" applyFill="1" applyBorder="1" applyAlignment="1">
      <alignment horizontal="center" vertical="center"/>
    </xf>
    <xf numFmtId="1" fontId="30" fillId="8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16" fillId="0" borderId="7" xfId="0" applyFont="1" applyFill="1" applyBorder="1" applyAlignment="1">
      <alignment horizontal="left" vertical="top" wrapText="1"/>
    </xf>
    <xf numFmtId="1" fontId="33" fillId="0" borderId="7" xfId="2" applyNumberFormat="1" applyFont="1" applyBorder="1" applyAlignment="1">
      <alignment vertical="center"/>
    </xf>
    <xf numFmtId="9" fontId="6" fillId="0" borderId="9" xfId="1" applyFont="1" applyBorder="1"/>
    <xf numFmtId="2" fontId="5" fillId="0" borderId="0" xfId="0" applyNumberFormat="1" applyFont="1" applyFill="1"/>
    <xf numFmtId="2" fontId="5" fillId="0" borderId="0" xfId="0" applyNumberFormat="1" applyFont="1" applyFill="1" applyAlignment="1">
      <alignment horizontal="center"/>
    </xf>
    <xf numFmtId="10" fontId="5" fillId="0" borderId="0" xfId="1" applyNumberFormat="1" applyFont="1" applyFill="1"/>
    <xf numFmtId="2" fontId="7" fillId="0" borderId="0" xfId="0" applyNumberFormat="1" applyFont="1" applyFill="1"/>
    <xf numFmtId="0" fontId="16" fillId="0" borderId="0" xfId="0" applyFont="1" applyFill="1" applyBorder="1" applyAlignment="1">
      <alignment horizontal="left" vertical="top" wrapText="1"/>
    </xf>
    <xf numFmtId="1" fontId="33" fillId="0" borderId="0" xfId="2" applyNumberFormat="1" applyFont="1" applyBorder="1" applyAlignment="1">
      <alignment vertical="center"/>
    </xf>
    <xf numFmtId="1" fontId="33" fillId="0" borderId="0" xfId="2" applyNumberFormat="1" applyFont="1" applyBorder="1"/>
    <xf numFmtId="2" fontId="16" fillId="0" borderId="0" xfId="0" applyNumberFormat="1" applyFont="1" applyBorder="1" applyAlignment="1">
      <alignment horizontal="left"/>
    </xf>
    <xf numFmtId="2" fontId="16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9" fontId="5" fillId="0" borderId="0" xfId="1" applyFont="1" applyFill="1" applyAlignment="1">
      <alignment horizontal="left"/>
    </xf>
    <xf numFmtId="2" fontId="5" fillId="2" borderId="0" xfId="0" applyNumberFormat="1" applyFont="1" applyFill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2" fontId="6" fillId="0" borderId="0" xfId="0" applyNumberFormat="1" applyFont="1" applyBorder="1"/>
    <xf numFmtId="0" fontId="6" fillId="7" borderId="0" xfId="0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1" fontId="25" fillId="0" borderId="29" xfId="2" applyNumberFormat="1" applyFont="1" applyBorder="1" applyAlignment="1">
      <alignment vertical="top" wrapText="1"/>
    </xf>
    <xf numFmtId="1" fontId="25" fillId="0" borderId="7" xfId="2" quotePrefix="1" applyNumberFormat="1" applyFont="1" applyFill="1" applyBorder="1" applyAlignment="1">
      <alignment vertical="center" wrapText="1"/>
    </xf>
    <xf numFmtId="9" fontId="25" fillId="0" borderId="9" xfId="1" applyFont="1" applyBorder="1"/>
    <xf numFmtId="0" fontId="5" fillId="0" borderId="6" xfId="0" applyFont="1" applyFill="1" applyBorder="1" applyAlignment="1">
      <alignment horizontal="center"/>
    </xf>
    <xf numFmtId="1" fontId="25" fillId="0" borderId="29" xfId="2" applyNumberFormat="1" applyFont="1" applyFill="1" applyBorder="1" applyAlignment="1">
      <alignment vertical="top" wrapText="1"/>
    </xf>
    <xf numFmtId="0" fontId="30" fillId="0" borderId="0" xfId="0" applyFont="1" applyFill="1" applyBorder="1"/>
    <xf numFmtId="0" fontId="33" fillId="0" borderId="0" xfId="2" applyFont="1" applyFill="1" applyBorder="1" applyAlignment="1">
      <alignment horizontal="center" vertical="center"/>
    </xf>
    <xf numFmtId="1" fontId="5" fillId="0" borderId="0" xfId="0" applyNumberFormat="1" applyFont="1" applyFill="1" applyBorder="1"/>
    <xf numFmtId="1" fontId="6" fillId="0" borderId="0" xfId="0" applyNumberFormat="1" applyFont="1" applyFill="1" applyBorder="1"/>
    <xf numFmtId="2" fontId="5" fillId="0" borderId="0" xfId="0" applyNumberFormat="1" applyFont="1" applyFill="1" applyBorder="1"/>
    <xf numFmtId="0" fontId="6" fillId="0" borderId="7" xfId="0" applyFont="1" applyFill="1" applyBorder="1" applyAlignment="1">
      <alignment horizontal="center"/>
    </xf>
    <xf numFmtId="1" fontId="30" fillId="0" borderId="7" xfId="2" applyNumberFormat="1" applyFont="1" applyFill="1" applyBorder="1" applyAlignment="1">
      <alignment wrapText="1"/>
    </xf>
    <xf numFmtId="1" fontId="30" fillId="0" borderId="7" xfId="2" quotePrefix="1" applyNumberFormat="1" applyFont="1" applyFill="1" applyBorder="1" applyAlignment="1">
      <alignment vertical="center" wrapText="1"/>
    </xf>
    <xf numFmtId="9" fontId="25" fillId="0" borderId="7" xfId="1" applyFont="1" applyFill="1" applyBorder="1"/>
    <xf numFmtId="0" fontId="6" fillId="0" borderId="0" xfId="0" applyFont="1" applyFill="1"/>
    <xf numFmtId="2" fontId="5" fillId="10" borderId="0" xfId="0" applyNumberFormat="1" applyFont="1" applyFill="1" applyBorder="1"/>
    <xf numFmtId="2" fontId="5" fillId="10" borderId="0" xfId="0" applyNumberFormat="1" applyFont="1" applyFill="1" applyBorder="1" applyAlignment="1">
      <alignment horizontal="center"/>
    </xf>
    <xf numFmtId="2" fontId="5" fillId="10" borderId="0" xfId="0" applyNumberFormat="1" applyFont="1" applyFill="1"/>
    <xf numFmtId="2" fontId="7" fillId="10" borderId="0" xfId="0" applyNumberFormat="1" applyFont="1" applyFill="1"/>
    <xf numFmtId="0" fontId="5" fillId="10" borderId="0" xfId="0" applyFont="1" applyFill="1"/>
    <xf numFmtId="1" fontId="5" fillId="0" borderId="0" xfId="0" applyNumberFormat="1" applyFont="1" applyBorder="1" applyAlignment="1">
      <alignment horizontal="right"/>
    </xf>
    <xf numFmtId="9" fontId="6" fillId="5" borderId="0" xfId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6" fillId="2" borderId="0" xfId="0" applyNumberFormat="1" applyFont="1" applyFill="1"/>
    <xf numFmtId="2" fontId="6" fillId="0" borderId="0" xfId="0" applyNumberFormat="1" applyFont="1" applyAlignment="1">
      <alignment horizontal="center"/>
    </xf>
    <xf numFmtId="2" fontId="4" fillId="0" borderId="0" xfId="0" applyNumberFormat="1" applyFont="1"/>
    <xf numFmtId="9" fontId="16" fillId="0" borderId="0" xfId="1" applyFont="1" applyBorder="1" applyAlignment="1">
      <alignment horizontal="left" wrapText="1"/>
    </xf>
    <xf numFmtId="0" fontId="32" fillId="0" borderId="0" xfId="0" applyFont="1" applyAlignment="1">
      <alignment horizontal="left"/>
    </xf>
    <xf numFmtId="9" fontId="32" fillId="0" borderId="0" xfId="1" applyFont="1" applyAlignment="1">
      <alignment horizontal="left"/>
    </xf>
    <xf numFmtId="2" fontId="32" fillId="2" borderId="0" xfId="0" applyNumberFormat="1" applyFont="1" applyFill="1" applyAlignment="1">
      <alignment horizontal="left"/>
    </xf>
    <xf numFmtId="2" fontId="32" fillId="0" borderId="0" xfId="0" applyNumberFormat="1" applyFont="1" applyAlignment="1">
      <alignment horizontal="left"/>
    </xf>
    <xf numFmtId="2" fontId="32" fillId="0" borderId="0" xfId="0" applyNumberFormat="1" applyFont="1" applyAlignment="1">
      <alignment horizontal="center"/>
    </xf>
    <xf numFmtId="0" fontId="6" fillId="4" borderId="16" xfId="0" applyFont="1" applyFill="1" applyBorder="1" applyAlignment="1">
      <alignment horizontal="center" wrapText="1"/>
    </xf>
    <xf numFmtId="9" fontId="6" fillId="4" borderId="16" xfId="1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5" fillId="0" borderId="8" xfId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" xfId="0" applyFont="1" applyBorder="1" applyAlignment="1"/>
    <xf numFmtId="2" fontId="6" fillId="0" borderId="7" xfId="0" applyNumberFormat="1" applyFont="1" applyFill="1" applyBorder="1"/>
    <xf numFmtId="2" fontId="6" fillId="0" borderId="7" xfId="0" applyNumberFormat="1" applyFont="1" applyBorder="1"/>
    <xf numFmtId="0" fontId="5" fillId="0" borderId="7" xfId="1" applyNumberFormat="1" applyFont="1" applyBorder="1"/>
    <xf numFmtId="0" fontId="5" fillId="0" borderId="7" xfId="0" applyFont="1" applyBorder="1" applyAlignment="1">
      <alignment wrapText="1"/>
    </xf>
    <xf numFmtId="0" fontId="5" fillId="0" borderId="13" xfId="0" applyFont="1" applyBorder="1" applyAlignment="1">
      <alignment wrapText="1"/>
    </xf>
    <xf numFmtId="2" fontId="6" fillId="0" borderId="13" xfId="0" applyNumberFormat="1" applyFont="1" applyFill="1" applyBorder="1"/>
    <xf numFmtId="2" fontId="6" fillId="0" borderId="13" xfId="0" applyNumberFormat="1" applyFont="1" applyBorder="1"/>
    <xf numFmtId="0" fontId="5" fillId="0" borderId="13" xfId="1" applyNumberFormat="1" applyFont="1" applyBorder="1"/>
    <xf numFmtId="9" fontId="5" fillId="0" borderId="15" xfId="1" applyFont="1" applyBorder="1"/>
    <xf numFmtId="0" fontId="36" fillId="0" borderId="0" xfId="0" applyFont="1" applyAlignment="1">
      <alignment horizontal="center"/>
    </xf>
    <xf numFmtId="2" fontId="16" fillId="0" borderId="0" xfId="0" applyNumberFormat="1" applyFont="1" applyBorder="1" applyAlignment="1">
      <alignment horizontal="left" vertical="top"/>
    </xf>
    <xf numFmtId="2" fontId="32" fillId="0" borderId="0" xfId="0" applyNumberFormat="1" applyFont="1" applyBorder="1" applyAlignment="1">
      <alignment horizontal="left" vertical="top" wrapText="1"/>
    </xf>
    <xf numFmtId="9" fontId="32" fillId="0" borderId="0" xfId="1" applyFont="1" applyBorder="1" applyAlignment="1">
      <alignment horizontal="left" vertical="top" wrapText="1"/>
    </xf>
    <xf numFmtId="2" fontId="32" fillId="0" borderId="0" xfId="0" applyNumberFormat="1" applyFont="1" applyFill="1" applyAlignment="1">
      <alignment horizontal="left"/>
    </xf>
    <xf numFmtId="2" fontId="32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left"/>
    </xf>
    <xf numFmtId="2" fontId="16" fillId="0" borderId="0" xfId="0" applyNumberFormat="1" applyFont="1" applyBorder="1" applyAlignment="1">
      <alignment horizontal="center" vertical="top"/>
    </xf>
    <xf numFmtId="2" fontId="32" fillId="0" borderId="0" xfId="0" applyNumberFormat="1" applyFont="1" applyBorder="1" applyAlignment="1">
      <alignment horizontal="center" vertical="top" wrapText="1"/>
    </xf>
    <xf numFmtId="9" fontId="32" fillId="0" borderId="0" xfId="1" applyFont="1" applyBorder="1" applyAlignment="1">
      <alignment horizontal="center" vertical="top" wrapText="1"/>
    </xf>
    <xf numFmtId="2" fontId="32" fillId="2" borderId="0" xfId="0" applyNumberFormat="1" applyFont="1" applyFill="1"/>
    <xf numFmtId="2" fontId="32" fillId="0" borderId="0" xfId="0" applyNumberFormat="1" applyFont="1" applyFill="1"/>
    <xf numFmtId="2" fontId="16" fillId="2" borderId="0" xfId="0" applyNumberFormat="1" applyFont="1" applyFill="1" applyBorder="1" applyAlignment="1">
      <alignment horizontal="left" vertical="top" wrapText="1"/>
    </xf>
    <xf numFmtId="2" fontId="16" fillId="0" borderId="0" xfId="0" applyNumberFormat="1" applyFont="1" applyBorder="1" applyAlignment="1">
      <alignment horizontal="left" vertical="top" wrapText="1"/>
    </xf>
    <xf numFmtId="2" fontId="16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left" vertical="top" wrapText="1"/>
    </xf>
    <xf numFmtId="9" fontId="5" fillId="0" borderId="0" xfId="1" applyFont="1" applyFill="1" applyAlignment="1">
      <alignment horizontal="right"/>
    </xf>
    <xf numFmtId="2" fontId="6" fillId="2" borderId="0" xfId="1" applyNumberFormat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2" fontId="9" fillId="0" borderId="0" xfId="0" applyNumberFormat="1" applyFont="1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/>
    </xf>
    <xf numFmtId="9" fontId="5" fillId="0" borderId="9" xfId="1" applyFont="1" applyFill="1" applyBorder="1" applyAlignment="1">
      <alignment horizontal="right" wrapText="1"/>
    </xf>
    <xf numFmtId="2" fontId="26" fillId="0" borderId="7" xfId="0" applyNumberFormat="1" applyFont="1" applyBorder="1" applyAlignment="1">
      <alignment horizontal="right" vertical="top" wrapText="1"/>
    </xf>
    <xf numFmtId="0" fontId="26" fillId="0" borderId="7" xfId="0" applyFont="1" applyBorder="1" applyAlignment="1">
      <alignment horizontal="center" vertical="top" wrapText="1"/>
    </xf>
    <xf numFmtId="2" fontId="5" fillId="0" borderId="7" xfId="0" applyNumberFormat="1" applyFont="1" applyBorder="1"/>
    <xf numFmtId="165" fontId="5" fillId="0" borderId="7" xfId="0" applyNumberFormat="1" applyFont="1" applyBorder="1"/>
    <xf numFmtId="0" fontId="26" fillId="0" borderId="0" xfId="0" applyFont="1" applyAlignment="1">
      <alignment horizontal="center"/>
    </xf>
    <xf numFmtId="1" fontId="5" fillId="0" borderId="7" xfId="0" applyNumberFormat="1" applyFont="1" applyBorder="1"/>
    <xf numFmtId="2" fontId="6" fillId="0" borderId="0" xfId="0" applyNumberFormat="1" applyFont="1" applyFill="1" applyBorder="1" applyAlignment="1">
      <alignment vertical="center"/>
    </xf>
    <xf numFmtId="2" fontId="26" fillId="9" borderId="7" xfId="0" applyNumberFormat="1" applyFont="1" applyFill="1" applyBorder="1" applyAlignment="1">
      <alignment horizontal="right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right"/>
    </xf>
    <xf numFmtId="2" fontId="0" fillId="0" borderId="7" xfId="0" applyNumberFormat="1" applyFill="1" applyBorder="1" applyAlignment="1">
      <alignment horizontal="right" vertical="center"/>
    </xf>
    <xf numFmtId="2" fontId="0" fillId="0" borderId="7" xfId="0" applyNumberFormat="1" applyFill="1" applyBorder="1" applyAlignment="1">
      <alignment horizontal="right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1" fontId="6" fillId="0" borderId="7" xfId="0" applyNumberFormat="1" applyFont="1" applyBorder="1"/>
    <xf numFmtId="0" fontId="6" fillId="0" borderId="12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9" fontId="6" fillId="0" borderId="15" xfId="1" applyFont="1" applyFill="1" applyBorder="1" applyAlignment="1">
      <alignment horizontal="right" wrapText="1"/>
    </xf>
    <xf numFmtId="2" fontId="5" fillId="2" borderId="0" xfId="0" applyNumberFormat="1" applyFont="1" applyFill="1" applyBorder="1"/>
    <xf numFmtId="2" fontId="33" fillId="0" borderId="7" xfId="0" applyNumberFormat="1" applyFont="1" applyBorder="1" applyAlignment="1">
      <alignment horizontal="center" vertical="center"/>
    </xf>
    <xf numFmtId="2" fontId="33" fillId="0" borderId="7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center"/>
    </xf>
    <xf numFmtId="165" fontId="33" fillId="0" borderId="7" xfId="0" applyNumberFormat="1" applyFont="1" applyBorder="1" applyAlignment="1">
      <alignment horizontal="center" vertical="center"/>
    </xf>
    <xf numFmtId="0" fontId="33" fillId="0" borderId="7" xfId="0" applyFont="1" applyBorder="1" applyAlignment="1">
      <alignment horizontal="center"/>
    </xf>
    <xf numFmtId="2" fontId="7" fillId="0" borderId="0" xfId="0" applyNumberFormat="1" applyFont="1" applyFill="1" applyBorder="1"/>
    <xf numFmtId="9" fontId="5" fillId="0" borderId="0" xfId="1" applyFont="1" applyFill="1" applyBorder="1" applyAlignment="1">
      <alignment horizontal="right" wrapText="1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9" fontId="5" fillId="0" borderId="9" xfId="1" applyFont="1" applyBorder="1" applyAlignment="1">
      <alignment horizontal="center" vertical="center"/>
    </xf>
    <xf numFmtId="166" fontId="5" fillId="0" borderId="7" xfId="0" applyNumberFormat="1" applyFont="1" applyBorder="1"/>
    <xf numFmtId="9" fontId="5" fillId="0" borderId="9" xfId="1" applyNumberFormat="1" applyFont="1" applyBorder="1" applyAlignment="1">
      <alignment horizontal="center" vertical="center"/>
    </xf>
    <xf numFmtId="2" fontId="37" fillId="5" borderId="7" xfId="4" applyNumberFormat="1" applyFont="1" applyFill="1" applyBorder="1" applyAlignment="1">
      <alignment horizontal="center" vertical="center"/>
    </xf>
    <xf numFmtId="9" fontId="6" fillId="0" borderId="15" xfId="1" applyFont="1" applyBorder="1" applyAlignment="1">
      <alignment horizontal="center" vertical="center"/>
    </xf>
    <xf numFmtId="166" fontId="6" fillId="0" borderId="7" xfId="0" applyNumberFormat="1" applyFont="1" applyBorder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center"/>
    </xf>
    <xf numFmtId="9" fontId="7" fillId="0" borderId="0" xfId="1" applyFont="1" applyBorder="1"/>
    <xf numFmtId="9" fontId="6" fillId="4" borderId="18" xfId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/>
    </xf>
    <xf numFmtId="2" fontId="38" fillId="0" borderId="12" xfId="4" applyNumberFormat="1" applyFont="1" applyFill="1" applyBorder="1" applyAlignment="1">
      <alignment horizontal="center"/>
    </xf>
    <xf numFmtId="9" fontId="6" fillId="5" borderId="13" xfId="1" applyFont="1" applyFill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2" fontId="6" fillId="3" borderId="19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9" fontId="5" fillId="2" borderId="9" xfId="1" applyFont="1" applyFill="1" applyBorder="1" applyAlignment="1">
      <alignment horizontal="center"/>
    </xf>
    <xf numFmtId="0" fontId="26" fillId="0" borderId="7" xfId="0" applyFont="1" applyBorder="1" applyAlignment="1">
      <alignment vertical="center" wrapText="1"/>
    </xf>
    <xf numFmtId="0" fontId="26" fillId="0" borderId="7" xfId="0" applyFont="1" applyBorder="1" applyAlignment="1">
      <alignment wrapText="1"/>
    </xf>
    <xf numFmtId="9" fontId="5" fillId="0" borderId="0" xfId="1" applyFont="1" applyBorder="1" applyAlignment="1">
      <alignment horizontal="center"/>
    </xf>
    <xf numFmtId="9" fontId="7" fillId="0" borderId="0" xfId="1" applyFont="1" applyBorder="1" applyAlignment="1">
      <alignment horizontal="center"/>
    </xf>
    <xf numFmtId="0" fontId="5" fillId="0" borderId="10" xfId="0" applyFont="1" applyBorder="1"/>
    <xf numFmtId="165" fontId="26" fillId="0" borderId="7" xfId="0" applyNumberFormat="1" applyFont="1" applyBorder="1" applyAlignment="1">
      <alignment vertical="center" wrapText="1"/>
    </xf>
    <xf numFmtId="9" fontId="5" fillId="11" borderId="0" xfId="1" applyFont="1" applyFill="1" applyBorder="1" applyAlignment="1">
      <alignment horizontal="center"/>
    </xf>
    <xf numFmtId="9" fontId="7" fillId="11" borderId="0" xfId="1" applyFont="1" applyFill="1" applyBorder="1" applyAlignment="1">
      <alignment horizontal="center"/>
    </xf>
    <xf numFmtId="9" fontId="5" fillId="2" borderId="24" xfId="1" applyFont="1" applyFill="1" applyBorder="1" applyAlignment="1">
      <alignment horizontal="center"/>
    </xf>
    <xf numFmtId="165" fontId="26" fillId="0" borderId="7" xfId="0" applyNumberFormat="1" applyFont="1" applyBorder="1" applyAlignment="1">
      <alignment wrapText="1"/>
    </xf>
    <xf numFmtId="0" fontId="32" fillId="0" borderId="7" xfId="0" applyFont="1" applyBorder="1"/>
    <xf numFmtId="0" fontId="32" fillId="0" borderId="10" xfId="0" applyFont="1" applyBorder="1"/>
    <xf numFmtId="0" fontId="32" fillId="0" borderId="0" xfId="0" applyFont="1" applyBorder="1"/>
    <xf numFmtId="0" fontId="26" fillId="0" borderId="7" xfId="0" applyFont="1" applyBorder="1" applyAlignment="1"/>
    <xf numFmtId="0" fontId="26" fillId="0" borderId="7" xfId="0" applyFont="1" applyBorder="1" applyAlignment="1">
      <alignment vertical="center"/>
    </xf>
    <xf numFmtId="165" fontId="26" fillId="0" borderId="7" xfId="0" applyNumberFormat="1" applyFont="1" applyBorder="1" applyAlignment="1">
      <alignment vertical="center"/>
    </xf>
    <xf numFmtId="165" fontId="26" fillId="0" borderId="7" xfId="0" applyNumberFormat="1" applyFont="1" applyBorder="1" applyAlignment="1"/>
    <xf numFmtId="0" fontId="0" fillId="2" borderId="7" xfId="0" applyFill="1" applyBorder="1" applyAlignment="1">
      <alignment horizontal="right" vertical="center"/>
    </xf>
    <xf numFmtId="0" fontId="0" fillId="2" borderId="7" xfId="0" applyFill="1" applyBorder="1" applyAlignment="1">
      <alignment horizontal="right"/>
    </xf>
    <xf numFmtId="9" fontId="6" fillId="5" borderId="0" xfId="1" applyNumberFormat="1" applyFont="1" applyFill="1" applyBorder="1" applyAlignment="1">
      <alignment horizontal="center"/>
    </xf>
    <xf numFmtId="9" fontId="4" fillId="5" borderId="0" xfId="1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1" xfId="0" applyFont="1" applyBorder="1"/>
    <xf numFmtId="9" fontId="6" fillId="2" borderId="15" xfId="1" applyFont="1" applyFill="1" applyBorder="1" applyAlignment="1">
      <alignment horizontal="center"/>
    </xf>
    <xf numFmtId="0" fontId="33" fillId="0" borderId="7" xfId="0" applyFont="1" applyBorder="1" applyAlignment="1">
      <alignment horizontal="right"/>
    </xf>
    <xf numFmtId="9" fontId="6" fillId="2" borderId="0" xfId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9" fontId="6" fillId="3" borderId="19" xfId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9" fontId="6" fillId="5" borderId="13" xfId="1" applyFont="1" applyFill="1" applyBorder="1" applyAlignment="1">
      <alignment horizontal="center"/>
    </xf>
    <xf numFmtId="2" fontId="6" fillId="5" borderId="13" xfId="0" applyNumberFormat="1" applyFont="1" applyFill="1" applyBorder="1" applyAlignment="1">
      <alignment horizontal="center"/>
    </xf>
    <xf numFmtId="9" fontId="6" fillId="5" borderId="15" xfId="1" applyFont="1" applyFill="1" applyBorder="1"/>
    <xf numFmtId="0" fontId="16" fillId="0" borderId="33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9" fontId="32" fillId="0" borderId="35" xfId="1" applyFont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9" fontId="5" fillId="0" borderId="37" xfId="1" applyFont="1" applyBorder="1" applyAlignment="1">
      <alignment horizontal="left"/>
    </xf>
    <xf numFmtId="9" fontId="6" fillId="4" borderId="19" xfId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/>
    </xf>
    <xf numFmtId="9" fontId="5" fillId="0" borderId="9" xfId="1" applyFont="1" applyBorder="1" applyAlignment="1">
      <alignment horizontal="right"/>
    </xf>
    <xf numFmtId="2" fontId="5" fillId="0" borderId="13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/>
    </xf>
    <xf numFmtId="9" fontId="6" fillId="0" borderId="15" xfId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2" fontId="5" fillId="0" borderId="0" xfId="0" applyNumberFormat="1" applyFont="1" applyBorder="1" applyAlignment="1"/>
    <xf numFmtId="0" fontId="6" fillId="3" borderId="18" xfId="0" applyFont="1" applyFill="1" applyBorder="1" applyAlignment="1">
      <alignment horizontal="center" vertical="center" wrapText="1"/>
    </xf>
    <xf numFmtId="9" fontId="6" fillId="3" borderId="18" xfId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wrapText="1"/>
    </xf>
    <xf numFmtId="2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wrapText="1"/>
    </xf>
    <xf numFmtId="2" fontId="6" fillId="5" borderId="12" xfId="0" applyNumberFormat="1" applyFont="1" applyFill="1" applyBorder="1" applyAlignment="1">
      <alignment horizontal="center"/>
    </xf>
    <xf numFmtId="9" fontId="6" fillId="0" borderId="13" xfId="1" applyFont="1" applyFill="1" applyBorder="1" applyAlignment="1">
      <alignment horizontal="center"/>
    </xf>
    <xf numFmtId="2" fontId="39" fillId="0" borderId="13" xfId="5" applyNumberFormat="1" applyFont="1" applyBorder="1" applyAlignment="1">
      <alignment horizontal="center" vertical="center"/>
    </xf>
    <xf numFmtId="2" fontId="16" fillId="0" borderId="13" xfId="1" applyNumberFormat="1" applyFont="1" applyBorder="1" applyAlignment="1">
      <alignment horizontal="right" vertical="center"/>
    </xf>
    <xf numFmtId="9" fontId="6" fillId="0" borderId="15" xfId="1" applyNumberFormat="1" applyFont="1" applyBorder="1"/>
    <xf numFmtId="0" fontId="4" fillId="4" borderId="0" xfId="0" applyFont="1" applyFill="1" applyBorder="1" applyAlignment="1">
      <alignment horizontal="center" vertical="center" wrapText="1"/>
    </xf>
    <xf numFmtId="2" fontId="37" fillId="0" borderId="7" xfId="5" applyNumberFormat="1" applyFont="1" applyBorder="1"/>
    <xf numFmtId="0" fontId="26" fillId="0" borderId="7" xfId="5" applyFont="1" applyBorder="1" applyAlignment="1">
      <alignment horizontal="center"/>
    </xf>
    <xf numFmtId="2" fontId="37" fillId="0" borderId="7" xfId="1" applyNumberFormat="1" applyFont="1" applyBorder="1" applyAlignment="1">
      <alignment horizontal="center"/>
    </xf>
    <xf numFmtId="9" fontId="5" fillId="2" borderId="9" xfId="0" applyNumberFormat="1" applyFont="1" applyFill="1" applyBorder="1" applyAlignment="1">
      <alignment horizontal="center"/>
    </xf>
    <xf numFmtId="9" fontId="5" fillId="0" borderId="0" xfId="0" applyNumberFormat="1" applyFont="1" applyBorder="1"/>
    <xf numFmtId="9" fontId="5" fillId="0" borderId="0" xfId="0" applyNumberFormat="1" applyFont="1" applyBorder="1" applyAlignment="1">
      <alignment horizontal="center"/>
    </xf>
    <xf numFmtId="9" fontId="7" fillId="0" borderId="0" xfId="0" applyNumberFormat="1" applyFont="1" applyBorder="1"/>
    <xf numFmtId="2" fontId="0" fillId="2" borderId="7" xfId="0" applyNumberFormat="1" applyFill="1" applyBorder="1" applyAlignment="1">
      <alignment horizontal="center" vertical="center"/>
    </xf>
    <xf numFmtId="2" fontId="37" fillId="5" borderId="7" xfId="4" applyNumberFormat="1" applyFont="1" applyFill="1" applyBorder="1"/>
    <xf numFmtId="2" fontId="37" fillId="5" borderId="7" xfId="1" applyNumberFormat="1" applyFont="1" applyFill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0" xfId="0" applyNumberFormat="1" applyFont="1" applyBorder="1"/>
    <xf numFmtId="9" fontId="4" fillId="0" borderId="0" xfId="0" applyNumberFormat="1" applyFont="1" applyBorder="1"/>
    <xf numFmtId="0" fontId="5" fillId="0" borderId="6" xfId="0" quotePrefix="1" applyFont="1" applyFill="1" applyBorder="1" applyAlignment="1">
      <alignment horizontal="center"/>
    </xf>
    <xf numFmtId="2" fontId="38" fillId="5" borderId="7" xfId="4" applyNumberFormat="1" applyFont="1" applyFill="1" applyBorder="1"/>
    <xf numFmtId="2" fontId="39" fillId="0" borderId="7" xfId="5" applyNumberFormat="1" applyFont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left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2" borderId="30" xfId="0" applyFont="1" applyFill="1" applyBorder="1" applyAlignment="1">
      <alignment horizontal="left" vertical="top" wrapText="1"/>
    </xf>
    <xf numFmtId="0" fontId="5" fillId="2" borderId="7" xfId="0" quotePrefix="1" applyFont="1" applyFill="1" applyBorder="1" applyAlignment="1">
      <alignment horizontal="center" vertical="top" wrapText="1"/>
    </xf>
    <xf numFmtId="9" fontId="5" fillId="2" borderId="0" xfId="1" applyFont="1" applyFill="1"/>
    <xf numFmtId="0" fontId="5" fillId="2" borderId="0" xfId="0" applyFont="1" applyFill="1" applyBorder="1" applyAlignment="1">
      <alignment horizontal="center" vertical="top" wrapText="1"/>
    </xf>
    <xf numFmtId="2" fontId="5" fillId="2" borderId="0" xfId="0" applyNumberFormat="1" applyFont="1" applyFill="1" applyAlignment="1">
      <alignment horizontal="center"/>
    </xf>
    <xf numFmtId="2" fontId="7" fillId="2" borderId="0" xfId="0" applyNumberFormat="1" applyFont="1" applyFill="1"/>
    <xf numFmtId="9" fontId="5" fillId="2" borderId="0" xfId="1" applyFont="1" applyFill="1" applyBorder="1" applyAlignment="1">
      <alignment horizontal="right" vertical="top" wrapText="1"/>
    </xf>
    <xf numFmtId="0" fontId="5" fillId="2" borderId="30" xfId="0" applyFont="1" applyFill="1" applyBorder="1" applyAlignment="1">
      <alignment horizontal="left"/>
    </xf>
    <xf numFmtId="9" fontId="5" fillId="2" borderId="0" xfId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left" vertical="center"/>
    </xf>
    <xf numFmtId="2" fontId="43" fillId="0" borderId="9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 applyAlignment="1">
      <alignment horizontal="center" wrapText="1"/>
    </xf>
    <xf numFmtId="0" fontId="32" fillId="2" borderId="0" xfId="0" applyFont="1" applyFill="1"/>
    <xf numFmtId="0" fontId="32" fillId="2" borderId="0" xfId="0" applyFont="1" applyFill="1" applyAlignment="1">
      <alignment horizontal="center"/>
    </xf>
    <xf numFmtId="9" fontId="32" fillId="2" borderId="0" xfId="1" applyFont="1" applyFill="1"/>
    <xf numFmtId="2" fontId="32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9" fontId="26" fillId="2" borderId="0" xfId="1" applyFont="1" applyFill="1" applyAlignment="1"/>
    <xf numFmtId="0" fontId="0" fillId="2" borderId="0" xfId="0" applyFont="1" applyFill="1" applyAlignment="1"/>
    <xf numFmtId="2" fontId="0" fillId="2" borderId="0" xfId="0" applyNumberFormat="1" applyFont="1" applyFill="1" applyAlignment="1"/>
    <xf numFmtId="2" fontId="0" fillId="2" borderId="0" xfId="0" applyNumberFormat="1" applyFont="1" applyFill="1" applyAlignment="1">
      <alignment horizontal="center"/>
    </xf>
    <xf numFmtId="2" fontId="44" fillId="2" borderId="0" xfId="0" applyNumberFormat="1" applyFont="1" applyFill="1" applyAlignment="1"/>
    <xf numFmtId="2" fontId="6" fillId="0" borderId="0" xfId="0" applyNumberFormat="1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left" vertical="top" wrapText="1"/>
    </xf>
    <xf numFmtId="9" fontId="5" fillId="0" borderId="0" xfId="1" applyFont="1" applyBorder="1" applyAlignment="1">
      <alignment horizontal="left" vertical="top" wrapText="1"/>
    </xf>
    <xf numFmtId="0" fontId="6" fillId="0" borderId="7" xfId="0" applyFont="1" applyBorder="1" applyAlignment="1">
      <alignment vertical="center" wrapText="1"/>
    </xf>
    <xf numFmtId="0" fontId="32" fillId="0" borderId="6" xfId="0" applyFont="1" applyBorder="1" applyAlignment="1">
      <alignment horizontal="center" vertical="center"/>
    </xf>
    <xf numFmtId="2" fontId="13" fillId="0" borderId="7" xfId="0" applyNumberFormat="1" applyFont="1" applyFill="1" applyBorder="1" applyAlignment="1">
      <alignment horizontal="center" vertical="center"/>
    </xf>
    <xf numFmtId="9" fontId="32" fillId="0" borderId="9" xfId="1" applyFont="1" applyFill="1" applyBorder="1" applyAlignment="1">
      <alignment vertical="center"/>
    </xf>
    <xf numFmtId="0" fontId="32" fillId="12" borderId="7" xfId="0" applyFont="1" applyFill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9" fontId="32" fillId="0" borderId="9" xfId="1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center" vertical="center"/>
    </xf>
    <xf numFmtId="9" fontId="16" fillId="0" borderId="9" xfId="1" applyFont="1" applyFill="1" applyBorder="1" applyAlignment="1">
      <alignment horizontal="right" vertical="center"/>
    </xf>
    <xf numFmtId="0" fontId="16" fillId="12" borderId="7" xfId="0" applyFont="1" applyFill="1" applyBorder="1" applyAlignment="1">
      <alignment vertical="center"/>
    </xf>
    <xf numFmtId="0" fontId="16" fillId="0" borderId="7" xfId="0" applyFont="1" applyBorder="1" applyAlignment="1">
      <alignment vertical="center"/>
    </xf>
    <xf numFmtId="2" fontId="9" fillId="0" borderId="13" xfId="0" applyNumberFormat="1" applyFont="1" applyBorder="1" applyAlignment="1">
      <alignment horizontal="center"/>
    </xf>
    <xf numFmtId="9" fontId="32" fillId="0" borderId="15" xfId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6" fillId="3" borderId="18" xfId="0" applyFont="1" applyFill="1" applyBorder="1" applyAlignment="1">
      <alignment horizontal="center" wrapText="1"/>
    </xf>
    <xf numFmtId="9" fontId="6" fillId="4" borderId="19" xfId="1" applyFont="1" applyFill="1" applyBorder="1" applyAlignment="1">
      <alignment horizontal="center" wrapText="1"/>
    </xf>
    <xf numFmtId="2" fontId="25" fillId="0" borderId="7" xfId="0" applyNumberFormat="1" applyFont="1" applyFill="1" applyBorder="1" applyAlignment="1">
      <alignment horizontal="center" vertical="center"/>
    </xf>
    <xf numFmtId="2" fontId="25" fillId="0" borderId="7" xfId="0" applyNumberFormat="1" applyFont="1" applyFill="1" applyBorder="1" applyAlignment="1">
      <alignment horizontal="center"/>
    </xf>
    <xf numFmtId="9" fontId="5" fillId="0" borderId="9" xfId="1" applyFont="1" applyFill="1" applyBorder="1" applyAlignment="1">
      <alignment horizontal="center"/>
    </xf>
    <xf numFmtId="2" fontId="25" fillId="0" borderId="8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28" fillId="0" borderId="8" xfId="3" applyFont="1" applyFill="1" applyBorder="1" applyAlignment="1">
      <alignment vertical="top" wrapText="1"/>
    </xf>
    <xf numFmtId="2" fontId="25" fillId="0" borderId="8" xfId="0" applyNumberFormat="1" applyFont="1" applyFill="1" applyBorder="1" applyAlignment="1">
      <alignment horizontal="center" vertical="center"/>
    </xf>
    <xf numFmtId="9" fontId="5" fillId="0" borderId="24" xfId="1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/>
    <xf numFmtId="2" fontId="30" fillId="0" borderId="42" xfId="0" applyNumberFormat="1" applyFont="1" applyBorder="1" applyAlignment="1">
      <alignment horizontal="center"/>
    </xf>
    <xf numFmtId="9" fontId="5" fillId="0" borderId="22" xfId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0" xfId="0" applyNumberFormat="1" applyFont="1" applyFill="1"/>
    <xf numFmtId="2" fontId="4" fillId="0" borderId="0" xfId="0" applyNumberFormat="1" applyFont="1" applyFill="1"/>
    <xf numFmtId="0" fontId="6" fillId="3" borderId="2" xfId="0" applyFont="1" applyFill="1" applyBorder="1" applyAlignment="1">
      <alignment horizontal="center" wrapText="1"/>
    </xf>
    <xf numFmtId="9" fontId="6" fillId="3" borderId="18" xfId="1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2" fontId="6" fillId="2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vertical="center"/>
    </xf>
    <xf numFmtId="2" fontId="4" fillId="0" borderId="0" xfId="1" applyNumberFormat="1" applyFont="1" applyFill="1" applyBorder="1" applyAlignment="1">
      <alignment vertical="center"/>
    </xf>
    <xf numFmtId="2" fontId="33" fillId="0" borderId="13" xfId="2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 vertical="top" wrapText="1"/>
    </xf>
    <xf numFmtId="9" fontId="6" fillId="0" borderId="13" xfId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5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9" fontId="6" fillId="0" borderId="0" xfId="1" applyFont="1" applyBorder="1" applyAlignment="1">
      <alignment horizontal="center" vertical="top" wrapText="1"/>
    </xf>
    <xf numFmtId="2" fontId="6" fillId="2" borderId="19" xfId="0" applyNumberFormat="1" applyFont="1" applyFill="1" applyBorder="1" applyAlignment="1">
      <alignment horizontal="center" vertical="center" wrapText="1"/>
    </xf>
    <xf numFmtId="2" fontId="6" fillId="4" borderId="0" xfId="0" applyNumberFormat="1" applyFont="1" applyFill="1" applyBorder="1" applyAlignment="1">
      <alignment horizontal="center" vertical="center" wrapText="1"/>
    </xf>
    <xf numFmtId="2" fontId="25" fillId="0" borderId="7" xfId="2" applyNumberFormat="1" applyFont="1" applyFill="1" applyBorder="1" applyAlignment="1">
      <alignment horizontal="center" vertical="center"/>
    </xf>
    <xf numFmtId="2" fontId="25" fillId="0" borderId="7" xfId="1" applyNumberFormat="1" applyFont="1" applyFill="1" applyBorder="1" applyAlignment="1">
      <alignment horizontal="center"/>
    </xf>
    <xf numFmtId="2" fontId="25" fillId="0" borderId="7" xfId="0" applyNumberFormat="1" applyFont="1" applyFill="1" applyBorder="1" applyAlignment="1">
      <alignment horizontal="right" wrapText="1"/>
    </xf>
    <xf numFmtId="9" fontId="25" fillId="2" borderId="9" xfId="1" applyFont="1" applyFill="1" applyBorder="1"/>
    <xf numFmtId="9" fontId="5" fillId="8" borderId="0" xfId="1" applyFont="1" applyFill="1" applyBorder="1"/>
    <xf numFmtId="9" fontId="5" fillId="8" borderId="0" xfId="1" applyFont="1" applyFill="1" applyBorder="1" applyAlignment="1">
      <alignment horizontal="center"/>
    </xf>
    <xf numFmtId="9" fontId="7" fillId="8" borderId="0" xfId="1" applyFont="1" applyFill="1" applyBorder="1"/>
    <xf numFmtId="2" fontId="32" fillId="0" borderId="7" xfId="0" applyNumberFormat="1" applyFont="1" applyBorder="1" applyAlignment="1">
      <alignment vertical="center"/>
    </xf>
    <xf numFmtId="2" fontId="26" fillId="0" borderId="7" xfId="2" applyNumberFormat="1" applyFont="1" applyFill="1" applyBorder="1" applyAlignment="1">
      <alignment horizontal="center" vertical="center"/>
    </xf>
    <xf numFmtId="2" fontId="25" fillId="0" borderId="7" xfId="1" applyNumberFormat="1" applyFont="1" applyFill="1" applyBorder="1" applyAlignment="1">
      <alignment horizontal="center" wrapText="1"/>
    </xf>
    <xf numFmtId="9" fontId="5" fillId="0" borderId="0" xfId="1" applyFont="1" applyFill="1" applyBorder="1"/>
    <xf numFmtId="9" fontId="5" fillId="0" borderId="0" xfId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9" fontId="7" fillId="0" borderId="0" xfId="1" applyFont="1" applyFill="1" applyBorder="1"/>
    <xf numFmtId="2" fontId="32" fillId="0" borderId="7" xfId="0" applyNumberFormat="1" applyFont="1" applyFill="1" applyBorder="1" applyAlignment="1">
      <alignment vertical="center"/>
    </xf>
    <xf numFmtId="0" fontId="32" fillId="0" borderId="7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/>
    </xf>
    <xf numFmtId="2" fontId="25" fillId="0" borderId="8" xfId="1" applyNumberFormat="1" applyFont="1" applyFill="1" applyBorder="1" applyAlignment="1">
      <alignment horizontal="center"/>
    </xf>
    <xf numFmtId="9" fontId="25" fillId="2" borderId="9" xfId="1" applyFont="1" applyFill="1" applyBorder="1" applyAlignment="1">
      <alignment horizontal="right"/>
    </xf>
    <xf numFmtId="2" fontId="25" fillId="0" borderId="13" xfId="1" applyNumberFormat="1" applyFont="1" applyFill="1" applyBorder="1" applyAlignment="1">
      <alignment horizontal="center"/>
    </xf>
    <xf numFmtId="9" fontId="6" fillId="8" borderId="0" xfId="1" applyFont="1" applyFill="1" applyBorder="1"/>
    <xf numFmtId="9" fontId="4" fillId="8" borderId="0" xfId="1" applyFont="1" applyFill="1" applyBorder="1"/>
    <xf numFmtId="2" fontId="16" fillId="0" borderId="7" xfId="0" applyNumberFormat="1" applyFont="1" applyBorder="1" applyAlignment="1">
      <alignment vertical="center"/>
    </xf>
    <xf numFmtId="2" fontId="38" fillId="0" borderId="7" xfId="4" applyNumberFormat="1" applyFont="1" applyBorder="1" applyAlignment="1">
      <alignment horizontal="center"/>
    </xf>
    <xf numFmtId="2" fontId="30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30" fillId="0" borderId="0" xfId="1" applyNumberFormat="1" applyFont="1" applyFill="1" applyBorder="1" applyAlignment="1">
      <alignment horizontal="center"/>
    </xf>
    <xf numFmtId="2" fontId="30" fillId="0" borderId="7" xfId="0" applyNumberFormat="1" applyFont="1" applyFill="1" applyBorder="1" applyAlignment="1">
      <alignment horizontal="right" wrapText="1"/>
    </xf>
    <xf numFmtId="0" fontId="6" fillId="8" borderId="0" xfId="1" applyNumberFormat="1" applyFont="1" applyFill="1" applyBorder="1" applyAlignment="1">
      <alignment horizontal="center"/>
    </xf>
    <xf numFmtId="2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38" fillId="0" borderId="0" xfId="4" applyNumberFormat="1" applyFont="1" applyBorder="1" applyAlignment="1">
      <alignment horizontal="center"/>
    </xf>
    <xf numFmtId="9" fontId="6" fillId="5" borderId="15" xfId="1" quotePrefix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0" fontId="6" fillId="4" borderId="38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2" fontId="32" fillId="0" borderId="7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/>
    <xf numFmtId="0" fontId="5" fillId="0" borderId="31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5" fillId="0" borderId="7" xfId="0" applyNumberFormat="1" applyFont="1" applyFill="1" applyBorder="1"/>
    <xf numFmtId="2" fontId="5" fillId="0" borderId="10" xfId="0" applyNumberFormat="1" applyFont="1" applyFill="1" applyBorder="1"/>
    <xf numFmtId="0" fontId="5" fillId="0" borderId="43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2" fontId="32" fillId="0" borderId="8" xfId="0" applyNumberFormat="1" applyFont="1" applyFill="1" applyBorder="1" applyAlignment="1">
      <alignment horizontal="center" vertical="center"/>
    </xf>
    <xf numFmtId="2" fontId="37" fillId="0" borderId="8" xfId="4" applyNumberFormat="1" applyFont="1" applyFill="1" applyBorder="1" applyAlignment="1">
      <alignment horizontal="center"/>
    </xf>
    <xf numFmtId="2" fontId="6" fillId="0" borderId="10" xfId="0" applyNumberFormat="1" applyFont="1" applyBorder="1"/>
    <xf numFmtId="0" fontId="6" fillId="0" borderId="20" xfId="0" applyFont="1" applyBorder="1" applyAlignment="1">
      <alignment horizontal="center"/>
    </xf>
    <xf numFmtId="0" fontId="16" fillId="0" borderId="21" xfId="0" applyFont="1" applyFill="1" applyBorder="1" applyAlignment="1">
      <alignment horizontal="left" vertical="top" wrapText="1"/>
    </xf>
    <xf numFmtId="2" fontId="38" fillId="0" borderId="21" xfId="4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9" fontId="6" fillId="0" borderId="22" xfId="1" applyFont="1" applyFill="1" applyBorder="1" applyAlignment="1">
      <alignment horizontal="center"/>
    </xf>
    <xf numFmtId="2" fontId="38" fillId="0" borderId="0" xfId="4" applyNumberFormat="1" applyFont="1" applyBorder="1"/>
    <xf numFmtId="0" fontId="6" fillId="0" borderId="41" xfId="0" applyFont="1" applyFill="1" applyBorder="1" applyAlignment="1">
      <alignment horizontal="left" vertical="center"/>
    </xf>
    <xf numFmtId="0" fontId="32" fillId="0" borderId="42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/>
    </xf>
    <xf numFmtId="9" fontId="32" fillId="0" borderId="0" xfId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9" borderId="0" xfId="0" applyFont="1" applyFill="1" applyAlignment="1">
      <alignment horizontal="left"/>
    </xf>
    <xf numFmtId="0" fontId="23" fillId="9" borderId="0" xfId="0" applyFont="1" applyFill="1" applyAlignment="1">
      <alignment horizontal="center"/>
    </xf>
    <xf numFmtId="0" fontId="24" fillId="9" borderId="0" xfId="0" applyFont="1" applyFill="1" applyAlignment="1">
      <alignment horizontal="left"/>
    </xf>
    <xf numFmtId="0" fontId="5" fillId="9" borderId="0" xfId="0" applyFont="1" applyFill="1" applyAlignment="1">
      <alignment horizontal="left"/>
    </xf>
    <xf numFmtId="0" fontId="5" fillId="9" borderId="0" xfId="0" applyFont="1" applyFill="1" applyBorder="1" applyAlignment="1">
      <alignment horizontal="left"/>
    </xf>
    <xf numFmtId="0" fontId="6" fillId="13" borderId="0" xfId="0" applyFont="1" applyFill="1" applyBorder="1" applyAlignment="1">
      <alignment horizontal="center" vertical="center"/>
    </xf>
    <xf numFmtId="0" fontId="32" fillId="13" borderId="0" xfId="0" applyFont="1" applyFill="1" applyBorder="1" applyAlignment="1">
      <alignment vertical="center"/>
    </xf>
    <xf numFmtId="0" fontId="32" fillId="13" borderId="0" xfId="0" applyFont="1" applyFill="1" applyBorder="1" applyAlignment="1">
      <alignment horizontal="center" vertical="center"/>
    </xf>
    <xf numFmtId="9" fontId="32" fillId="0" borderId="0" xfId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/>
    <xf numFmtId="0" fontId="6" fillId="13" borderId="41" xfId="0" applyFont="1" applyFill="1" applyBorder="1" applyAlignment="1">
      <alignment horizontal="left" vertical="center"/>
    </xf>
    <xf numFmtId="0" fontId="32" fillId="13" borderId="42" xfId="0" applyFont="1" applyFill="1" applyBorder="1" applyAlignment="1">
      <alignment horizontal="left" vertical="center"/>
    </xf>
    <xf numFmtId="0" fontId="32" fillId="13" borderId="44" xfId="0" applyFont="1" applyFill="1" applyBorder="1" applyAlignment="1">
      <alignment horizontal="left" vertical="center"/>
    </xf>
    <xf numFmtId="9" fontId="32" fillId="0" borderId="0" xfId="1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46" fillId="4" borderId="2" xfId="0" applyFont="1" applyFill="1" applyBorder="1" applyAlignment="1">
      <alignment horizontal="center" vertical="top" wrapText="1"/>
    </xf>
    <xf numFmtId="0" fontId="46" fillId="4" borderId="18" xfId="0" applyFont="1" applyFill="1" applyBorder="1" applyAlignment="1">
      <alignment horizontal="center" vertical="top" wrapText="1"/>
    </xf>
    <xf numFmtId="9" fontId="46" fillId="4" borderId="19" xfId="1" applyFont="1" applyFill="1" applyBorder="1" applyAlignment="1">
      <alignment horizontal="center" vertical="top" wrapText="1"/>
    </xf>
    <xf numFmtId="0" fontId="32" fillId="2" borderId="6" xfId="0" applyFont="1" applyFill="1" applyBorder="1" applyAlignment="1">
      <alignment horizontal="center" vertical="center"/>
    </xf>
    <xf numFmtId="9" fontId="5" fillId="2" borderId="7" xfId="1" applyFont="1" applyFill="1" applyBorder="1" applyAlignment="1">
      <alignment horizontal="center"/>
    </xf>
    <xf numFmtId="1" fontId="32" fillId="2" borderId="9" xfId="1" applyNumberFormat="1" applyFont="1" applyFill="1" applyBorder="1" applyAlignment="1">
      <alignment vertical="center"/>
    </xf>
    <xf numFmtId="0" fontId="6" fillId="2" borderId="0" xfId="0" applyFont="1" applyFill="1"/>
    <xf numFmtId="0" fontId="5" fillId="2" borderId="6" xfId="0" applyFont="1" applyFill="1" applyBorder="1" applyAlignment="1">
      <alignment horizontal="center"/>
    </xf>
    <xf numFmtId="1" fontId="32" fillId="2" borderId="9" xfId="1" applyNumberFormat="1" applyFont="1" applyFill="1" applyBorder="1" applyAlignment="1">
      <alignment horizontal="right" vertical="center"/>
    </xf>
    <xf numFmtId="0" fontId="47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9" fontId="38" fillId="0" borderId="0" xfId="1" applyFont="1" applyBorder="1" applyAlignment="1">
      <alignment horizontal="center"/>
    </xf>
    <xf numFmtId="1" fontId="16" fillId="0" borderId="9" xfId="1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horizontal="left"/>
    </xf>
    <xf numFmtId="9" fontId="47" fillId="0" borderId="0" xfId="1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47" fillId="0" borderId="0" xfId="0" applyFont="1" applyAlignment="1">
      <alignment horizontal="center"/>
    </xf>
    <xf numFmtId="0" fontId="47" fillId="0" borderId="0" xfId="0" applyFont="1" applyFill="1"/>
    <xf numFmtId="0" fontId="47" fillId="0" borderId="0" xfId="0" applyFont="1" applyFill="1" applyAlignment="1">
      <alignment horizontal="center"/>
    </xf>
    <xf numFmtId="9" fontId="47" fillId="0" borderId="0" xfId="1" applyFont="1" applyFill="1" applyAlignment="1">
      <alignment horizontal="right"/>
    </xf>
    <xf numFmtId="9" fontId="46" fillId="4" borderId="18" xfId="1" applyFont="1" applyFill="1" applyBorder="1" applyAlignment="1">
      <alignment horizontal="center" vertical="top" wrapText="1"/>
    </xf>
    <xf numFmtId="0" fontId="46" fillId="4" borderId="19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46" fillId="4" borderId="18" xfId="0" applyFont="1" applyFill="1" applyBorder="1" applyAlignment="1">
      <alignment vertical="center" wrapText="1"/>
    </xf>
    <xf numFmtId="0" fontId="22" fillId="4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1" fontId="49" fillId="0" borderId="7" xfId="4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/>
    </xf>
    <xf numFmtId="0" fontId="25" fillId="0" borderId="6" xfId="0" applyFont="1" applyBorder="1" applyAlignment="1">
      <alignment vertical="center"/>
    </xf>
    <xf numFmtId="1" fontId="5" fillId="0" borderId="7" xfId="0" applyNumberFormat="1" applyFont="1" applyBorder="1" applyAlignment="1">
      <alignment horizontal="center"/>
    </xf>
    <xf numFmtId="1" fontId="5" fillId="0" borderId="45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8" borderId="30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/>
    </xf>
    <xf numFmtId="0" fontId="50" fillId="8" borderId="46" xfId="0" applyFont="1" applyFill="1" applyBorder="1" applyAlignment="1">
      <alignment horizontal="center"/>
    </xf>
    <xf numFmtId="0" fontId="5" fillId="9" borderId="0" xfId="0" applyFont="1" applyFill="1" applyBorder="1"/>
    <xf numFmtId="0" fontId="5" fillId="0" borderId="7" xfId="0" applyFont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50" fillId="8" borderId="9" xfId="0" applyFont="1" applyFill="1" applyBorder="1" applyAlignment="1">
      <alignment horizontal="center"/>
    </xf>
    <xf numFmtId="0" fontId="33" fillId="0" borderId="7" xfId="0" applyFont="1" applyBorder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8" fillId="0" borderId="6" xfId="3" applyFont="1" applyBorder="1" applyAlignment="1">
      <alignment vertical="top" wrapText="1"/>
    </xf>
    <xf numFmtId="2" fontId="37" fillId="0" borderId="7" xfId="4" applyNumberFormat="1" applyFont="1" applyFill="1" applyBorder="1" applyAlignment="1">
      <alignment horizontal="center" vertical="center"/>
    </xf>
    <xf numFmtId="2" fontId="37" fillId="0" borderId="7" xfId="4" applyNumberFormat="1" applyFont="1" applyFill="1" applyBorder="1" applyAlignment="1">
      <alignment horizontal="center"/>
    </xf>
    <xf numFmtId="2" fontId="5" fillId="0" borderId="8" xfId="0" applyNumberFormat="1" applyFont="1" applyBorder="1"/>
    <xf numFmtId="0" fontId="28" fillId="0" borderId="23" xfId="3" applyFont="1" applyBorder="1" applyAlignment="1">
      <alignment vertical="top" wrapText="1"/>
    </xf>
    <xf numFmtId="0" fontId="5" fillId="0" borderId="8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50" fillId="8" borderId="24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top" wrapText="1"/>
    </xf>
    <xf numFmtId="2" fontId="51" fillId="0" borderId="13" xfId="4" applyNumberFormat="1" applyFont="1" applyFill="1" applyBorder="1" applyAlignment="1">
      <alignment horizontal="center"/>
    </xf>
    <xf numFmtId="9" fontId="6" fillId="0" borderId="15" xfId="1" applyFont="1" applyBorder="1"/>
    <xf numFmtId="0" fontId="5" fillId="0" borderId="20" xfId="0" applyFont="1" applyBorder="1" applyAlignment="1">
      <alignment horizontal="center"/>
    </xf>
    <xf numFmtId="2" fontId="6" fillId="0" borderId="21" xfId="0" applyNumberFormat="1" applyFont="1" applyFill="1" applyBorder="1"/>
    <xf numFmtId="2" fontId="50" fillId="0" borderId="22" xfId="0" applyNumberFormat="1" applyFont="1" applyBorder="1"/>
    <xf numFmtId="1" fontId="6" fillId="0" borderId="2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50" fillId="14" borderId="22" xfId="0" applyNumberFormat="1" applyFont="1" applyFill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6" fillId="0" borderId="42" xfId="0" applyNumberFormat="1" applyFont="1" applyBorder="1" applyAlignment="1">
      <alignment horizontal="center"/>
    </xf>
    <xf numFmtId="0" fontId="50" fillId="8" borderId="22" xfId="0" applyFont="1" applyFill="1" applyBorder="1" applyAlignment="1">
      <alignment horizontal="center"/>
    </xf>
    <xf numFmtId="2" fontId="38" fillId="0" borderId="0" xfId="4" applyNumberFormat="1" applyFont="1" applyFill="1" applyBorder="1"/>
    <xf numFmtId="2" fontId="38" fillId="0" borderId="0" xfId="4" applyNumberFormat="1" applyFont="1" applyBorder="1" applyAlignment="1">
      <alignment horizontal="left"/>
    </xf>
    <xf numFmtId="9" fontId="6" fillId="0" borderId="0" xfId="1" applyFont="1" applyBorder="1" applyAlignment="1">
      <alignment horizontal="left"/>
    </xf>
    <xf numFmtId="0" fontId="6" fillId="0" borderId="20" xfId="0" applyFont="1" applyBorder="1" applyAlignment="1">
      <alignment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46" fillId="4" borderId="21" xfId="0" applyFont="1" applyFill="1" applyBorder="1" applyAlignment="1">
      <alignment horizontal="center" vertical="center" wrapText="1"/>
    </xf>
    <xf numFmtId="9" fontId="22" fillId="4" borderId="21" xfId="1" applyFont="1" applyFill="1" applyBorder="1" applyAlignment="1">
      <alignment horizontal="center" vertical="center" wrapText="1"/>
    </xf>
    <xf numFmtId="9" fontId="46" fillId="4" borderId="21" xfId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32" fillId="0" borderId="6" xfId="0" applyFont="1" applyFill="1" applyBorder="1" applyAlignment="1">
      <alignment horizontal="center" vertical="top" wrapText="1"/>
    </xf>
    <xf numFmtId="1" fontId="49" fillId="0" borderId="7" xfId="4" applyNumberFormat="1" applyFont="1" applyFill="1" applyBorder="1" applyAlignment="1">
      <alignment horizontal="center"/>
    </xf>
    <xf numFmtId="2" fontId="52" fillId="0" borderId="7" xfId="0" applyNumberFormat="1" applyFont="1" applyFill="1" applyBorder="1" applyAlignment="1">
      <alignment horizontal="center" vertical="top" wrapText="1"/>
    </xf>
    <xf numFmtId="2" fontId="32" fillId="0" borderId="7" xfId="0" applyNumberFormat="1" applyFont="1" applyFill="1" applyBorder="1" applyAlignment="1">
      <alignment horizontal="center" vertical="top" wrapText="1"/>
    </xf>
    <xf numFmtId="9" fontId="32" fillId="0" borderId="9" xfId="1" applyNumberFormat="1" applyFont="1" applyFill="1" applyBorder="1" applyAlignment="1">
      <alignment horizontal="right" vertical="top" wrapText="1"/>
    </xf>
    <xf numFmtId="0" fontId="25" fillId="0" borderId="30" xfId="0" applyFont="1" applyFill="1" applyBorder="1" applyAlignment="1">
      <alignment vertical="center"/>
    </xf>
    <xf numFmtId="2" fontId="5" fillId="0" borderId="30" xfId="0" applyNumberFormat="1" applyFont="1" applyBorder="1"/>
    <xf numFmtId="2" fontId="50" fillId="0" borderId="30" xfId="0" applyNumberFormat="1" applyFont="1" applyBorder="1" applyAlignment="1">
      <alignment horizontal="center"/>
    </xf>
    <xf numFmtId="0" fontId="26" fillId="0" borderId="30" xfId="0" applyFont="1" applyFill="1" applyBorder="1" applyAlignment="1">
      <alignment vertical="center"/>
    </xf>
    <xf numFmtId="1" fontId="32" fillId="0" borderId="30" xfId="0" applyNumberFormat="1" applyFont="1" applyFill="1" applyBorder="1" applyAlignment="1">
      <alignment horizontal="center" vertical="top" wrapText="1"/>
    </xf>
    <xf numFmtId="1" fontId="7" fillId="0" borderId="30" xfId="0" applyNumberFormat="1" applyFont="1" applyFill="1" applyBorder="1" applyAlignment="1">
      <alignment horizontal="center" vertical="top" wrapText="1"/>
    </xf>
    <xf numFmtId="0" fontId="5" fillId="0" borderId="30" xfId="0" applyFont="1" applyBorder="1"/>
    <xf numFmtId="0" fontId="5" fillId="0" borderId="30" xfId="0" applyFont="1" applyFill="1" applyBorder="1"/>
    <xf numFmtId="0" fontId="0" fillId="0" borderId="0" xfId="0" applyFont="1" applyBorder="1"/>
    <xf numFmtId="2" fontId="50" fillId="0" borderId="7" xfId="0" applyNumberFormat="1" applyFont="1" applyBorder="1" applyAlignment="1">
      <alignment horizontal="center"/>
    </xf>
    <xf numFmtId="0" fontId="26" fillId="0" borderId="7" xfId="0" applyFont="1" applyFill="1" applyBorder="1" applyAlignment="1">
      <alignment vertical="center"/>
    </xf>
    <xf numFmtId="1" fontId="32" fillId="0" borderId="7" xfId="0" applyNumberFormat="1" applyFont="1" applyFill="1" applyBorder="1" applyAlignment="1">
      <alignment horizontal="center" vertical="top" wrapText="1"/>
    </xf>
    <xf numFmtId="0" fontId="53" fillId="0" borderId="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54" fillId="0" borderId="7" xfId="3" applyFont="1" applyFill="1" applyBorder="1" applyAlignment="1">
      <alignment vertical="top" wrapText="1"/>
    </xf>
    <xf numFmtId="1" fontId="49" fillId="0" borderId="8" xfId="4" applyNumberFormat="1" applyFont="1" applyFill="1" applyBorder="1" applyAlignment="1">
      <alignment horizontal="center"/>
    </xf>
    <xf numFmtId="2" fontId="49" fillId="0" borderId="8" xfId="4" applyNumberFormat="1" applyFont="1" applyFill="1" applyBorder="1" applyAlignment="1">
      <alignment horizontal="center"/>
    </xf>
    <xf numFmtId="9" fontId="32" fillId="0" borderId="24" xfId="1" applyNumberFormat="1" applyFont="1" applyFill="1" applyBorder="1" applyAlignment="1">
      <alignment horizontal="right" vertical="top" wrapText="1"/>
    </xf>
    <xf numFmtId="2" fontId="50" fillId="0" borderId="8" xfId="0" applyNumberFormat="1" applyFont="1" applyBorder="1" applyAlignment="1">
      <alignment horizontal="center"/>
    </xf>
    <xf numFmtId="0" fontId="54" fillId="0" borderId="8" xfId="3" applyFont="1" applyFill="1" applyBorder="1" applyAlignment="1">
      <alignment vertical="top" wrapText="1"/>
    </xf>
    <xf numFmtId="1" fontId="32" fillId="0" borderId="8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1" fontId="51" fillId="0" borderId="21" xfId="4" applyNumberFormat="1" applyFont="1" applyFill="1" applyBorder="1" applyAlignment="1">
      <alignment horizontal="center"/>
    </xf>
    <xf numFmtId="2" fontId="55" fillId="0" borderId="21" xfId="0" applyNumberFormat="1" applyFont="1" applyFill="1" applyBorder="1" applyAlignment="1">
      <alignment horizontal="center"/>
    </xf>
    <xf numFmtId="2" fontId="6" fillId="0" borderId="21" xfId="1" applyNumberFormat="1" applyFont="1" applyBorder="1" applyAlignment="1">
      <alignment horizontal="center"/>
    </xf>
    <xf numFmtId="2" fontId="6" fillId="0" borderId="21" xfId="0" applyNumberFormat="1" applyFont="1" applyBorder="1"/>
    <xf numFmtId="2" fontId="50" fillId="0" borderId="22" xfId="0" applyNumberFormat="1" applyFont="1" applyBorder="1" applyAlignment="1">
      <alignment horizontal="center"/>
    </xf>
    <xf numFmtId="0" fontId="5" fillId="0" borderId="20" xfId="0" applyFont="1" applyBorder="1"/>
    <xf numFmtId="1" fontId="6" fillId="0" borderId="21" xfId="0" applyNumberFormat="1" applyFont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top" wrapText="1"/>
    </xf>
    <xf numFmtId="1" fontId="32" fillId="0" borderId="21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/>
    </xf>
    <xf numFmtId="2" fontId="56" fillId="0" borderId="21" xfId="0" applyNumberFormat="1" applyFont="1" applyBorder="1" applyAlignment="1">
      <alignment horizontal="center"/>
    </xf>
    <xf numFmtId="1" fontId="56" fillId="0" borderId="21" xfId="0" applyNumberFormat="1" applyFont="1" applyBorder="1" applyAlignment="1">
      <alignment horizontal="center"/>
    </xf>
    <xf numFmtId="2" fontId="50" fillId="0" borderId="21" xfId="0" applyNumberFormat="1" applyFont="1" applyBorder="1" applyAlignment="1">
      <alignment horizontal="center"/>
    </xf>
    <xf numFmtId="0" fontId="6" fillId="0" borderId="22" xfId="0" applyFont="1" applyBorder="1"/>
    <xf numFmtId="2" fontId="6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Border="1"/>
    <xf numFmtId="2" fontId="6" fillId="4" borderId="0" xfId="0" applyNumberFormat="1" applyFont="1" applyFill="1" applyBorder="1" applyAlignment="1">
      <alignment vertical="center" wrapText="1"/>
    </xf>
    <xf numFmtId="2" fontId="6" fillId="3" borderId="19" xfId="0" applyNumberFormat="1" applyFont="1" applyFill="1" applyBorder="1" applyAlignment="1">
      <alignment vertical="center" wrapText="1"/>
    </xf>
    <xf numFmtId="9" fontId="5" fillId="0" borderId="0" xfId="1" applyFont="1" applyBorder="1"/>
    <xf numFmtId="2" fontId="4" fillId="4" borderId="0" xfId="0" applyNumberFormat="1" applyFont="1" applyFill="1" applyBorder="1" applyAlignment="1">
      <alignment vertical="center" wrapText="1"/>
    </xf>
    <xf numFmtId="9" fontId="5" fillId="2" borderId="9" xfId="1" applyFont="1" applyFill="1" applyBorder="1"/>
    <xf numFmtId="0" fontId="26" fillId="0" borderId="7" xfId="0" quotePrefix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/>
    </xf>
    <xf numFmtId="2" fontId="26" fillId="0" borderId="7" xfId="0" applyNumberFormat="1" applyFont="1" applyFill="1" applyBorder="1" applyAlignment="1">
      <alignment horizontal="right" vertical="center"/>
    </xf>
    <xf numFmtId="2" fontId="57" fillId="0" borderId="7" xfId="5" applyNumberFormat="1" applyFont="1" applyBorder="1" applyAlignment="1">
      <alignment horizontal="center"/>
    </xf>
    <xf numFmtId="2" fontId="37" fillId="0" borderId="7" xfId="1" applyNumberFormat="1" applyFont="1" applyFill="1" applyBorder="1" applyAlignment="1">
      <alignment horizontal="center"/>
    </xf>
    <xf numFmtId="2" fontId="57" fillId="0" borderId="7" xfId="5" applyNumberFormat="1" applyFont="1" applyBorder="1"/>
    <xf numFmtId="2" fontId="37" fillId="0" borderId="7" xfId="5" applyNumberFormat="1" applyFont="1" applyBorder="1" applyAlignment="1">
      <alignment horizontal="center" vertical="center"/>
    </xf>
    <xf numFmtId="9" fontId="5" fillId="2" borderId="9" xfId="1" applyFont="1" applyFill="1" applyBorder="1" applyAlignment="1">
      <alignment horizontal="right"/>
    </xf>
    <xf numFmtId="0" fontId="26" fillId="0" borderId="0" xfId="0" quotePrefix="1" applyFont="1" applyFill="1" applyBorder="1" applyAlignment="1">
      <alignment horizontal="center" vertical="center"/>
    </xf>
    <xf numFmtId="2" fontId="37" fillId="0" borderId="8" xfId="4" applyNumberFormat="1" applyFont="1" applyBorder="1" applyAlignment="1">
      <alignment horizontal="center"/>
    </xf>
    <xf numFmtId="9" fontId="5" fillId="2" borderId="24" xfId="1" applyFont="1" applyFill="1" applyBorder="1" applyAlignment="1">
      <alignment horizontal="right"/>
    </xf>
    <xf numFmtId="9" fontId="4" fillId="0" borderId="0" xfId="1" applyFont="1" applyBorder="1"/>
    <xf numFmtId="0" fontId="33" fillId="0" borderId="7" xfId="0" applyFont="1" applyFill="1" applyBorder="1" applyAlignment="1"/>
    <xf numFmtId="2" fontId="33" fillId="0" borderId="7" xfId="0" applyNumberFormat="1" applyFont="1" applyFill="1" applyBorder="1" applyAlignment="1">
      <alignment horizontal="right"/>
    </xf>
    <xf numFmtId="2" fontId="38" fillId="0" borderId="7" xfId="4" applyNumberFormat="1" applyFont="1" applyBorder="1"/>
    <xf numFmtId="2" fontId="38" fillId="0" borderId="7" xfId="4" applyNumberFormat="1" applyFont="1" applyBorder="1" applyAlignment="1">
      <alignment horizontal="center" vertical="center"/>
    </xf>
    <xf numFmtId="0" fontId="6" fillId="0" borderId="20" xfId="0" applyFont="1" applyBorder="1"/>
    <xf numFmtId="2" fontId="6" fillId="0" borderId="21" xfId="0" applyNumberFormat="1" applyFont="1" applyFill="1" applyBorder="1" applyAlignment="1">
      <alignment horizontal="center"/>
    </xf>
    <xf numFmtId="9" fontId="6" fillId="2" borderId="22" xfId="1" applyFont="1" applyFill="1" applyBorder="1" applyAlignment="1">
      <alignment horizontal="right"/>
    </xf>
    <xf numFmtId="2" fontId="6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0" xfId="1" applyNumberFormat="1" applyFont="1" applyBorder="1"/>
    <xf numFmtId="2" fontId="6" fillId="0" borderId="0" xfId="0" applyNumberFormat="1" applyFont="1" applyBorder="1" applyAlignment="1">
      <alignment horizontal="center" wrapText="1"/>
    </xf>
    <xf numFmtId="2" fontId="6" fillId="2" borderId="0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9" fontId="6" fillId="4" borderId="7" xfId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wrapText="1"/>
    </xf>
    <xf numFmtId="0" fontId="25" fillId="0" borderId="7" xfId="0" applyFont="1" applyFill="1" applyBorder="1" applyAlignment="1">
      <alignment horizontal="left" vertical="center" indent="1"/>
    </xf>
    <xf numFmtId="2" fontId="5" fillId="0" borderId="7" xfId="0" applyNumberFormat="1" applyFont="1" applyBorder="1" applyAlignment="1">
      <alignment horizontal="center" wrapText="1"/>
    </xf>
    <xf numFmtId="2" fontId="5" fillId="0" borderId="7" xfId="0" applyNumberFormat="1" applyFont="1" applyFill="1" applyBorder="1" applyAlignment="1">
      <alignment horizontal="center" wrapText="1"/>
    </xf>
    <xf numFmtId="2" fontId="58" fillId="0" borderId="7" xfId="0" applyNumberFormat="1" applyFont="1" applyFill="1" applyBorder="1" applyAlignment="1">
      <alignment horizontal="center" wrapText="1"/>
    </xf>
    <xf numFmtId="9" fontId="5" fillId="0" borderId="9" xfId="1" applyFont="1" applyFill="1" applyBorder="1" applyAlignment="1">
      <alignment wrapText="1"/>
    </xf>
    <xf numFmtId="2" fontId="5" fillId="0" borderId="7" xfId="0" applyNumberFormat="1" applyFont="1" applyBorder="1" applyAlignment="1">
      <alignment wrapText="1"/>
    </xf>
    <xf numFmtId="9" fontId="5" fillId="2" borderId="0" xfId="1" applyFont="1" applyFill="1" applyBorder="1"/>
    <xf numFmtId="2" fontId="58" fillId="0" borderId="8" xfId="0" applyNumberFormat="1" applyFont="1" applyFill="1" applyBorder="1" applyAlignment="1">
      <alignment horizontal="center" wrapText="1"/>
    </xf>
    <xf numFmtId="0" fontId="25" fillId="0" borderId="8" xfId="0" applyFont="1" applyFill="1" applyBorder="1" applyAlignment="1">
      <alignment horizontal="left" vertical="center" indent="1"/>
    </xf>
    <xf numFmtId="2" fontId="5" fillId="0" borderId="8" xfId="0" applyNumberFormat="1" applyFont="1" applyBorder="1" applyAlignment="1">
      <alignment horizontal="center" wrapText="1"/>
    </xf>
    <xf numFmtId="2" fontId="5" fillId="0" borderId="8" xfId="0" applyNumberFormat="1" applyFont="1" applyFill="1" applyBorder="1" applyAlignment="1">
      <alignment horizontal="center" wrapText="1"/>
    </xf>
    <xf numFmtId="9" fontId="5" fillId="0" borderId="24" xfId="1" applyFont="1" applyFill="1" applyBorder="1" applyAlignment="1">
      <alignment horizontal="right" wrapText="1"/>
    </xf>
    <xf numFmtId="2" fontId="37" fillId="0" borderId="7" xfId="4" applyNumberFormat="1" applyFont="1" applyBorder="1" applyAlignment="1">
      <alignment horizontal="center"/>
    </xf>
    <xf numFmtId="0" fontId="16" fillId="0" borderId="42" xfId="0" applyFont="1" applyFill="1" applyBorder="1" applyAlignment="1">
      <alignment horizontal="left" vertical="top" wrapText="1"/>
    </xf>
    <xf numFmtId="2" fontId="38" fillId="0" borderId="42" xfId="4" applyNumberFormat="1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center" wrapText="1"/>
    </xf>
    <xf numFmtId="2" fontId="55" fillId="0" borderId="42" xfId="1" applyNumberFormat="1" applyFont="1" applyFill="1" applyBorder="1" applyAlignment="1">
      <alignment horizontal="center"/>
    </xf>
    <xf numFmtId="9" fontId="6" fillId="0" borderId="22" xfId="1" applyFont="1" applyFill="1" applyBorder="1" applyAlignment="1">
      <alignment horizontal="right" wrapText="1"/>
    </xf>
    <xf numFmtId="9" fontId="6" fillId="2" borderId="0" xfId="1" applyFont="1" applyFill="1" applyBorder="1"/>
    <xf numFmtId="2" fontId="6" fillId="4" borderId="19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5" fillId="0" borderId="7" xfId="0" applyNumberFormat="1" applyFont="1" applyBorder="1" applyAlignment="1">
      <alignment horizontal="center"/>
    </xf>
    <xf numFmtId="9" fontId="5" fillId="0" borderId="24" xfId="1" applyFont="1" applyBorder="1" applyAlignment="1">
      <alignment horizontal="right"/>
    </xf>
    <xf numFmtId="2" fontId="6" fillId="0" borderId="7" xfId="0" applyNumberFormat="1" applyFont="1" applyBorder="1" applyAlignment="1">
      <alignment wrapText="1"/>
    </xf>
    <xf numFmtId="0" fontId="6" fillId="0" borderId="20" xfId="0" applyFont="1" applyFill="1" applyBorder="1" applyAlignment="1">
      <alignment horizontal="center"/>
    </xf>
    <xf numFmtId="2" fontId="6" fillId="0" borderId="42" xfId="1" applyNumberFormat="1" applyFont="1" applyFill="1" applyBorder="1" applyAlignment="1">
      <alignment horizontal="center"/>
    </xf>
    <xf numFmtId="9" fontId="5" fillId="0" borderId="22" xfId="1" applyFont="1" applyBorder="1" applyAlignment="1">
      <alignment horizontal="right"/>
    </xf>
    <xf numFmtId="0" fontId="6" fillId="0" borderId="7" xfId="0" applyNumberFormat="1" applyFont="1" applyBorder="1" applyAlignment="1">
      <alignment horizontal="center"/>
    </xf>
    <xf numFmtId="0" fontId="6" fillId="0" borderId="7" xfId="1" applyNumberFormat="1" applyFont="1" applyBorder="1" applyAlignment="1">
      <alignment horizontal="center"/>
    </xf>
    <xf numFmtId="2" fontId="38" fillId="0" borderId="0" xfId="4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0" borderId="0" xfId="1" applyNumberFormat="1" applyFont="1" applyFill="1" applyBorder="1"/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5" fillId="0" borderId="7" xfId="0" quotePrefix="1" applyFont="1" applyFill="1" applyBorder="1" applyAlignment="1">
      <alignment horizontal="center" vertical="top" wrapText="1"/>
    </xf>
    <xf numFmtId="2" fontId="5" fillId="0" borderId="46" xfId="0" applyNumberFormat="1" applyFont="1" applyFill="1" applyBorder="1" applyAlignment="1">
      <alignment horizontal="right" vertical="top" wrapText="1"/>
    </xf>
    <xf numFmtId="2" fontId="5" fillId="2" borderId="0" xfId="0" applyNumberFormat="1" applyFont="1" applyFill="1" applyBorder="1" applyAlignment="1">
      <alignment horizontal="center" vertical="top" wrapText="1"/>
    </xf>
    <xf numFmtId="2" fontId="6" fillId="2" borderId="15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5" fillId="0" borderId="46" xfId="0" applyFont="1" applyFill="1" applyBorder="1" applyAlignment="1">
      <alignment horizontal="center" vertical="center" wrapText="1"/>
    </xf>
    <xf numFmtId="9" fontId="6" fillId="0" borderId="9" xfId="1" applyFont="1" applyBorder="1" applyAlignment="1">
      <alignment horizontal="center"/>
    </xf>
    <xf numFmtId="2" fontId="5" fillId="0" borderId="46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3" xfId="1" applyNumberFormat="1" applyFont="1" applyBorder="1" applyAlignment="1">
      <alignment horizontal="center"/>
    </xf>
    <xf numFmtId="9" fontId="6" fillId="0" borderId="15" xfId="1" applyFont="1" applyBorder="1" applyAlignment="1">
      <alignment horizontal="center"/>
    </xf>
    <xf numFmtId="9" fontId="5" fillId="0" borderId="0" xfId="1" applyFont="1" applyAlignment="1">
      <alignment horizontal="center"/>
    </xf>
    <xf numFmtId="0" fontId="5" fillId="0" borderId="0" xfId="0" applyFont="1" applyAlignment="1">
      <alignment horizontal="right"/>
    </xf>
    <xf numFmtId="0" fontId="16" fillId="4" borderId="0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/>
    </xf>
    <xf numFmtId="0" fontId="42" fillId="4" borderId="6" xfId="0" applyFont="1" applyFill="1" applyBorder="1" applyAlignment="1">
      <alignment horizontal="center" vertical="center"/>
    </xf>
    <xf numFmtId="0" fontId="42" fillId="4" borderId="7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1" fontId="42" fillId="4" borderId="7" xfId="1" applyNumberFormat="1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center" vertical="center"/>
    </xf>
    <xf numFmtId="2" fontId="32" fillId="8" borderId="0" xfId="0" applyNumberFormat="1" applyFont="1" applyFill="1" applyBorder="1" applyAlignment="1">
      <alignment horizontal="center" vertical="center"/>
    </xf>
    <xf numFmtId="0" fontId="61" fillId="4" borderId="0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left" vertical="center" wrapText="1"/>
    </xf>
    <xf numFmtId="2" fontId="18" fillId="0" borderId="8" xfId="1" applyNumberFormat="1" applyFont="1" applyFill="1" applyBorder="1" applyAlignment="1">
      <alignment horizontal="center" vertical="center"/>
    </xf>
    <xf numFmtId="9" fontId="32" fillId="0" borderId="8" xfId="1" applyFont="1" applyFill="1" applyBorder="1" applyAlignment="1">
      <alignment horizontal="center" vertical="center"/>
    </xf>
    <xf numFmtId="2" fontId="32" fillId="2" borderId="7" xfId="0" applyNumberFormat="1" applyFont="1" applyFill="1" applyBorder="1" applyAlignment="1">
      <alignment horizontal="center" vertical="center"/>
    </xf>
    <xf numFmtId="2" fontId="7" fillId="8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2" fillId="0" borderId="23" xfId="0" applyFont="1" applyFill="1" applyBorder="1" applyAlignment="1">
      <alignment horizontal="center" vertical="top"/>
    </xf>
    <xf numFmtId="0" fontId="32" fillId="0" borderId="8" xfId="0" applyFont="1" applyFill="1" applyBorder="1" applyAlignment="1">
      <alignment horizontal="left" vertical="top" wrapText="1"/>
    </xf>
    <xf numFmtId="2" fontId="18" fillId="0" borderId="7" xfId="1" applyNumberFormat="1" applyFont="1" applyFill="1" applyBorder="1" applyAlignment="1">
      <alignment horizontal="center" vertical="center"/>
    </xf>
    <xf numFmtId="9" fontId="32" fillId="0" borderId="7" xfId="1" applyFont="1" applyFill="1" applyBorder="1" applyAlignment="1">
      <alignment horizontal="center" vertical="center"/>
    </xf>
    <xf numFmtId="9" fontId="32" fillId="8" borderId="0" xfId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9" fontId="16" fillId="0" borderId="13" xfId="1" applyFont="1" applyFill="1" applyBorder="1" applyAlignment="1">
      <alignment horizontal="center" vertical="center"/>
    </xf>
    <xf numFmtId="2" fontId="16" fillId="2" borderId="7" xfId="0" applyNumberFormat="1" applyFont="1" applyFill="1" applyBorder="1" applyAlignment="1">
      <alignment horizontal="center" vertical="center"/>
    </xf>
    <xf numFmtId="2" fontId="16" fillId="8" borderId="0" xfId="0" applyNumberFormat="1" applyFont="1" applyFill="1" applyBorder="1" applyAlignment="1">
      <alignment horizontal="center" vertical="center"/>
    </xf>
    <xf numFmtId="9" fontId="5" fillId="0" borderId="0" xfId="1" applyFont="1" applyFill="1" applyAlignment="1">
      <alignment horizontal="center"/>
    </xf>
    <xf numFmtId="2" fontId="4" fillId="8" borderId="0" xfId="0" applyNumberFormat="1" applyFont="1" applyFill="1" applyBorder="1" applyAlignment="1">
      <alignment horizontal="center" vertical="center"/>
    </xf>
    <xf numFmtId="9" fontId="5" fillId="2" borderId="0" xfId="1" applyFont="1" applyFill="1" applyAlignment="1">
      <alignment horizontal="left"/>
    </xf>
    <xf numFmtId="2" fontId="5" fillId="3" borderId="0" xfId="0" applyNumberFormat="1" applyFont="1" applyFill="1"/>
    <xf numFmtId="2" fontId="5" fillId="3" borderId="0" xfId="0" applyNumberFormat="1" applyFont="1" applyFill="1" applyAlignment="1">
      <alignment horizontal="center"/>
    </xf>
    <xf numFmtId="2" fontId="7" fillId="3" borderId="0" xfId="0" applyNumberFormat="1" applyFont="1" applyFill="1"/>
    <xf numFmtId="0" fontId="5" fillId="3" borderId="0" xfId="0" applyFont="1" applyFill="1"/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2" fillId="0" borderId="9" xfId="0" applyFont="1" applyFill="1" applyBorder="1" applyAlignment="1">
      <alignment horizontal="right"/>
    </xf>
    <xf numFmtId="2" fontId="16" fillId="2" borderId="1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2" fontId="36" fillId="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9" fontId="5" fillId="0" borderId="9" xfId="1" quotePrefix="1" applyFont="1" applyBorder="1" applyAlignment="1">
      <alignment horizontal="right"/>
    </xf>
    <xf numFmtId="9" fontId="5" fillId="0" borderId="15" xfId="1" quotePrefix="1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/>
    <xf numFmtId="2" fontId="6" fillId="0" borderId="0" xfId="0" applyNumberFormat="1" applyFont="1" applyBorder="1" applyAlignment="1">
      <alignment vertical="top" wrapText="1"/>
    </xf>
    <xf numFmtId="0" fontId="6" fillId="0" borderId="0" xfId="0" applyFont="1" applyAlignment="1"/>
    <xf numFmtId="9" fontId="5" fillId="0" borderId="0" xfId="1" applyFont="1" applyAlignment="1"/>
    <xf numFmtId="2" fontId="6" fillId="4" borderId="0" xfId="0" applyNumberFormat="1" applyFont="1" applyFill="1" applyBorder="1" applyAlignment="1">
      <alignment horizontal="center" wrapText="1"/>
    </xf>
    <xf numFmtId="0" fontId="63" fillId="0" borderId="0" xfId="0" applyFont="1" applyBorder="1" applyAlignment="1"/>
    <xf numFmtId="0" fontId="5" fillId="0" borderId="0" xfId="0" applyFont="1" applyFill="1" applyAlignment="1"/>
    <xf numFmtId="2" fontId="6" fillId="2" borderId="19" xfId="0" applyNumberFormat="1" applyFont="1" applyFill="1" applyBorder="1" applyAlignment="1">
      <alignment horizontal="center" wrapText="1"/>
    </xf>
    <xf numFmtId="2" fontId="4" fillId="4" borderId="0" xfId="0" applyNumberFormat="1" applyFont="1" applyFill="1" applyBorder="1" applyAlignment="1">
      <alignment horizontal="center" wrapText="1"/>
    </xf>
    <xf numFmtId="9" fontId="6" fillId="0" borderId="7" xfId="1" applyFont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9" fontId="6" fillId="5" borderId="0" xfId="1" applyFont="1" applyFill="1" applyBorder="1" applyAlignment="1">
      <alignment horizontal="center" vertical="center"/>
    </xf>
    <xf numFmtId="2" fontId="6" fillId="5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center" vertical="center"/>
    </xf>
    <xf numFmtId="9" fontId="6" fillId="5" borderId="13" xfId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9" fontId="9" fillId="0" borderId="0" xfId="1" applyFont="1" applyFill="1"/>
    <xf numFmtId="2" fontId="4" fillId="5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2" fontId="5" fillId="0" borderId="0" xfId="0" applyNumberFormat="1" applyFont="1" applyFill="1" applyAlignment="1"/>
    <xf numFmtId="2" fontId="7" fillId="0" borderId="0" xfId="0" applyNumberFormat="1" applyFont="1" applyFill="1" applyAlignment="1"/>
    <xf numFmtId="0" fontId="9" fillId="0" borderId="0" xfId="0" applyFont="1" applyFill="1" applyAlignment="1">
      <alignment horizontal="left"/>
    </xf>
    <xf numFmtId="2" fontId="5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9" fontId="36" fillId="0" borderId="0" xfId="1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 wrapText="1"/>
    </xf>
    <xf numFmtId="2" fontId="5" fillId="2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 vertical="center"/>
    </xf>
    <xf numFmtId="0" fontId="5" fillId="0" borderId="7" xfId="0" quotePrefix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64" fillId="0" borderId="7" xfId="0" applyFont="1" applyFill="1" applyBorder="1"/>
    <xf numFmtId="0" fontId="40" fillId="0" borderId="7" xfId="0" applyFont="1" applyFill="1" applyBorder="1"/>
    <xf numFmtId="0" fontId="6" fillId="0" borderId="13" xfId="0" applyFont="1" applyFill="1" applyBorder="1" applyAlignment="1">
      <alignment horizontal="right"/>
    </xf>
    <xf numFmtId="0" fontId="6" fillId="0" borderId="13" xfId="0" applyFont="1" applyFill="1" applyBorder="1"/>
    <xf numFmtId="0" fontId="6" fillId="0" borderId="13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5" fillId="4" borderId="0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9" fontId="6" fillId="4" borderId="7" xfId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center"/>
    </xf>
    <xf numFmtId="9" fontId="5" fillId="0" borderId="13" xfId="1" applyFont="1" applyFill="1" applyBorder="1"/>
    <xf numFmtId="9" fontId="5" fillId="2" borderId="15" xfId="1" applyFont="1" applyFill="1" applyBorder="1"/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9" fontId="6" fillId="2" borderId="7" xfId="1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" fontId="6" fillId="2" borderId="7" xfId="1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/>
    </xf>
    <xf numFmtId="9" fontId="5" fillId="2" borderId="13" xfId="1" applyFont="1" applyFill="1" applyBorder="1" applyAlignment="1">
      <alignment horizontal="center" vertical="center"/>
    </xf>
    <xf numFmtId="9" fontId="5" fillId="2" borderId="15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center" vertical="center"/>
    </xf>
    <xf numFmtId="9" fontId="6" fillId="5" borderId="0" xfId="1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5" fillId="4" borderId="16" xfId="0" applyFont="1" applyFill="1" applyBorder="1" applyAlignment="1">
      <alignment horizontal="center" wrapText="1"/>
    </xf>
    <xf numFmtId="9" fontId="6" fillId="4" borderId="51" xfId="1" applyFont="1" applyFill="1" applyBorder="1" applyAlignment="1">
      <alignment horizontal="center" wrapText="1"/>
    </xf>
    <xf numFmtId="0" fontId="5" fillId="3" borderId="7" xfId="0" applyFont="1" applyFill="1" applyBorder="1"/>
    <xf numFmtId="2" fontId="5" fillId="3" borderId="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7" fillId="0" borderId="7" xfId="5" applyFont="1" applyFill="1" applyBorder="1"/>
    <xf numFmtId="0" fontId="57" fillId="0" borderId="10" xfId="5" applyFont="1" applyFill="1" applyBorder="1"/>
    <xf numFmtId="2" fontId="5" fillId="2" borderId="7" xfId="0" applyNumberFormat="1" applyFont="1" applyFill="1" applyBorder="1"/>
    <xf numFmtId="0" fontId="57" fillId="0" borderId="0" xfId="5" applyFont="1" applyBorder="1" applyAlignment="1">
      <alignment horizontal="center"/>
    </xf>
    <xf numFmtId="0" fontId="57" fillId="0" borderId="0" xfId="5" applyFont="1" applyBorder="1"/>
    <xf numFmtId="0" fontId="65" fillId="0" borderId="0" xfId="5" applyFont="1" applyBorder="1"/>
    <xf numFmtId="0" fontId="5" fillId="0" borderId="52" xfId="0" applyFont="1" applyFill="1" applyBorder="1" applyAlignment="1">
      <alignment horizontal="center"/>
    </xf>
    <xf numFmtId="0" fontId="57" fillId="0" borderId="7" xfId="5" applyFont="1" applyFill="1" applyBorder="1" applyAlignment="1">
      <alignment horizontal="right"/>
    </xf>
    <xf numFmtId="0" fontId="57" fillId="0" borderId="10" xfId="5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2" fontId="5" fillId="0" borderId="7" xfId="1" applyNumberFormat="1" applyFont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6" fillId="0" borderId="7" xfId="0" applyFont="1" applyFill="1" applyBorder="1" applyAlignment="1"/>
    <xf numFmtId="0" fontId="6" fillId="0" borderId="10" xfId="0" applyFont="1" applyFill="1" applyBorder="1" applyAlignment="1"/>
    <xf numFmtId="0" fontId="6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9" fontId="6" fillId="4" borderId="7" xfId="1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0" borderId="13" xfId="1" applyNumberFormat="1" applyFont="1" applyFill="1" applyBorder="1" applyAlignment="1">
      <alignment horizontal="center"/>
    </xf>
    <xf numFmtId="9" fontId="53" fillId="0" borderId="0" xfId="1" applyFont="1" applyFill="1" applyBorder="1"/>
    <xf numFmtId="2" fontId="53" fillId="0" borderId="0" xfId="0" applyNumberFormat="1" applyFont="1" applyFill="1" applyAlignment="1">
      <alignment horizontal="center"/>
    </xf>
    <xf numFmtId="2" fontId="53" fillId="0" borderId="0" xfId="0" applyNumberFormat="1" applyFont="1" applyFill="1"/>
    <xf numFmtId="9" fontId="66" fillId="0" borderId="0" xfId="1" applyFont="1" applyFill="1" applyBorder="1"/>
    <xf numFmtId="0" fontId="53" fillId="0" borderId="0" xfId="0" applyFont="1"/>
    <xf numFmtId="0" fontId="6" fillId="4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9" fontId="6" fillId="4" borderId="7" xfId="1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9" fontId="6" fillId="0" borderId="7" xfId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9" fontId="17" fillId="0" borderId="0" xfId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9" fontId="6" fillId="5" borderId="13" xfId="1" applyFont="1" applyFill="1" applyBorder="1"/>
    <xf numFmtId="2" fontId="17" fillId="2" borderId="0" xfId="0" applyNumberFormat="1" applyFont="1" applyFill="1" applyAlignment="1">
      <alignment horizontal="center"/>
    </xf>
    <xf numFmtId="9" fontId="67" fillId="0" borderId="0" xfId="1" applyFont="1" applyFill="1" applyAlignment="1">
      <alignment horizontal="center"/>
    </xf>
    <xf numFmtId="2" fontId="53" fillId="0" borderId="0" xfId="0" applyNumberFormat="1" applyFont="1" applyAlignment="1">
      <alignment horizontal="center"/>
    </xf>
    <xf numFmtId="2" fontId="53" fillId="0" borderId="0" xfId="0" applyNumberFormat="1" applyFont="1"/>
    <xf numFmtId="2" fontId="67" fillId="0" borderId="0" xfId="0" applyNumberFormat="1" applyFont="1" applyFill="1" applyAlignment="1">
      <alignment horizontal="center"/>
    </xf>
    <xf numFmtId="2" fontId="68" fillId="0" borderId="0" xfId="0" applyNumberFormat="1" applyFont="1" applyFill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9" fontId="16" fillId="0" borderId="22" xfId="1" applyNumberFormat="1" applyFont="1" applyFill="1" applyBorder="1" applyAlignment="1">
      <alignment horizontal="right" vertical="top" wrapText="1"/>
    </xf>
    <xf numFmtId="1" fontId="16" fillId="0" borderId="0" xfId="0" applyNumberFormat="1" applyFont="1" applyBorder="1" applyAlignment="1">
      <alignment horizontal="left" wrapText="1"/>
    </xf>
    <xf numFmtId="2" fontId="5" fillId="0" borderId="10" xfId="1" applyNumberFormat="1" applyFont="1" applyBorder="1" applyAlignment="1">
      <alignment horizontal="right"/>
    </xf>
    <xf numFmtId="0" fontId="6" fillId="4" borderId="18" xfId="0" applyFont="1" applyFill="1" applyBorder="1" applyAlignment="1">
      <alignment horizontal="center" vertical="center" wrapText="1"/>
    </xf>
    <xf numFmtId="2" fontId="6" fillId="9" borderId="7" xfId="0" applyNumberFormat="1" applyFont="1" applyFill="1" applyBorder="1"/>
    <xf numFmtId="2" fontId="6" fillId="9" borderId="8" xfId="0" applyNumberFormat="1" applyFont="1" applyFill="1" applyBorder="1"/>
    <xf numFmtId="2" fontId="69" fillId="0" borderId="7" xfId="0" applyNumberFormat="1" applyFont="1" applyBorder="1"/>
    <xf numFmtId="2" fontId="70" fillId="0" borderId="8" xfId="0" applyNumberFormat="1" applyFont="1" applyBorder="1"/>
    <xf numFmtId="1" fontId="71" fillId="0" borderId="7" xfId="4" applyNumberFormat="1" applyFont="1" applyBorder="1" applyAlignment="1">
      <alignment horizontal="center"/>
    </xf>
    <xf numFmtId="1" fontId="71" fillId="0" borderId="8" xfId="4" applyNumberFormat="1" applyFont="1" applyBorder="1" applyAlignment="1">
      <alignment horizontal="center"/>
    </xf>
    <xf numFmtId="1" fontId="72" fillId="0" borderId="7" xfId="0" applyNumberFormat="1" applyFont="1" applyBorder="1" applyAlignment="1">
      <alignment horizontal="center"/>
    </xf>
    <xf numFmtId="1" fontId="73" fillId="0" borderId="8" xfId="4" applyNumberFormat="1" applyFont="1" applyBorder="1" applyAlignment="1">
      <alignment horizontal="center"/>
    </xf>
    <xf numFmtId="0" fontId="74" fillId="0" borderId="7" xfId="0" applyFont="1" applyBorder="1" applyAlignment="1">
      <alignment horizontal="center"/>
    </xf>
    <xf numFmtId="1" fontId="69" fillId="14" borderId="9" xfId="0" applyNumberFormat="1" applyFont="1" applyFill="1" applyBorder="1" applyAlignment="1">
      <alignment horizontal="center"/>
    </xf>
    <xf numFmtId="1" fontId="69" fillId="14" borderId="24" xfId="0" applyNumberFormat="1" applyFont="1" applyFill="1" applyBorder="1" applyAlignment="1">
      <alignment horizontal="center"/>
    </xf>
    <xf numFmtId="2" fontId="70" fillId="0" borderId="30" xfId="0" applyNumberFormat="1" applyFont="1" applyBorder="1" applyAlignment="1">
      <alignment horizontal="center"/>
    </xf>
    <xf numFmtId="2" fontId="70" fillId="0" borderId="7" xfId="0" applyNumberFormat="1" applyFont="1" applyBorder="1" applyAlignment="1">
      <alignment horizontal="center"/>
    </xf>
    <xf numFmtId="2" fontId="70" fillId="0" borderId="7" xfId="0" applyNumberFormat="1" applyFont="1" applyFill="1" applyBorder="1" applyAlignment="1">
      <alignment horizontal="center"/>
    </xf>
    <xf numFmtId="2" fontId="70" fillId="0" borderId="8" xfId="0" applyNumberFormat="1" applyFont="1" applyBorder="1" applyAlignment="1">
      <alignment horizontal="center"/>
    </xf>
    <xf numFmtId="0" fontId="70" fillId="0" borderId="30" xfId="0" applyFont="1" applyBorder="1" applyAlignment="1">
      <alignment horizontal="center"/>
    </xf>
    <xf numFmtId="0" fontId="70" fillId="0" borderId="7" xfId="0" applyFont="1" applyBorder="1" applyAlignment="1">
      <alignment horizontal="center" vertical="center"/>
    </xf>
    <xf numFmtId="0" fontId="70" fillId="0" borderId="7" xfId="0" applyFont="1" applyFill="1" applyBorder="1" applyAlignment="1">
      <alignment horizontal="center" vertical="center"/>
    </xf>
    <xf numFmtId="0" fontId="70" fillId="0" borderId="8" xfId="0" applyFont="1" applyBorder="1" applyAlignment="1">
      <alignment horizontal="center" vertical="center"/>
    </xf>
    <xf numFmtId="1" fontId="75" fillId="0" borderId="30" xfId="0" applyNumberFormat="1" applyFont="1" applyFill="1" applyBorder="1" applyAlignment="1">
      <alignment horizontal="center" vertical="top" wrapText="1"/>
    </xf>
    <xf numFmtId="1" fontId="75" fillId="0" borderId="7" xfId="0" applyNumberFormat="1" applyFont="1" applyFill="1" applyBorder="1" applyAlignment="1">
      <alignment horizontal="center" vertical="top" wrapText="1"/>
    </xf>
    <xf numFmtId="2" fontId="50" fillId="0" borderId="30" xfId="0" applyNumberFormat="1" applyFont="1" applyBorder="1" applyAlignment="1">
      <alignment horizontal="right"/>
    </xf>
    <xf numFmtId="2" fontId="69" fillId="0" borderId="7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33" fillId="0" borderId="13" xfId="0" applyFont="1" applyFill="1" applyBorder="1" applyAlignment="1">
      <alignment horizontal="center"/>
    </xf>
    <xf numFmtId="2" fontId="40" fillId="0" borderId="7" xfId="0" applyNumberFormat="1" applyFont="1" applyFill="1" applyBorder="1" applyAlignment="1">
      <alignment horizontal="right"/>
    </xf>
    <xf numFmtId="2" fontId="41" fillId="0" borderId="7" xfId="0" applyNumberFormat="1" applyFont="1" applyFill="1" applyBorder="1" applyAlignment="1">
      <alignment horizontal="right" vertical="center" wrapText="1"/>
    </xf>
    <xf numFmtId="0" fontId="60" fillId="0" borderId="9" xfId="0" applyFont="1" applyFill="1" applyBorder="1" applyAlignment="1">
      <alignment horizontal="right"/>
    </xf>
    <xf numFmtId="2" fontId="6" fillId="0" borderId="9" xfId="0" applyNumberFormat="1" applyFont="1" applyFill="1" applyBorder="1" applyAlignment="1">
      <alignment horizontal="right"/>
    </xf>
    <xf numFmtId="0" fontId="6" fillId="3" borderId="38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wrapText="1"/>
    </xf>
    <xf numFmtId="0" fontId="42" fillId="4" borderId="33" xfId="0" applyFont="1" applyFill="1" applyBorder="1" applyAlignment="1">
      <alignment horizontal="center"/>
    </xf>
    <xf numFmtId="0" fontId="42" fillId="4" borderId="34" xfId="0" applyFont="1" applyFill="1" applyBorder="1" applyAlignment="1">
      <alignment horizontal="center"/>
    </xf>
    <xf numFmtId="0" fontId="42" fillId="4" borderId="3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42" fillId="0" borderId="0" xfId="0" applyFont="1" applyBorder="1" applyAlignment="1"/>
    <xf numFmtId="0" fontId="16" fillId="0" borderId="0" xfId="0" applyFont="1" applyBorder="1" applyAlignment="1">
      <alignment horizontal="left" wrapText="1"/>
    </xf>
    <xf numFmtId="0" fontId="6" fillId="3" borderId="3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0" fontId="16" fillId="0" borderId="47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6" fillId="3" borderId="38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/>
    </xf>
    <xf numFmtId="2" fontId="59" fillId="0" borderId="27" xfId="0" applyNumberFormat="1" applyFont="1" applyBorder="1" applyAlignment="1">
      <alignment horizontal="center" vertical="center"/>
    </xf>
    <xf numFmtId="2" fontId="59" fillId="0" borderId="11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2" fontId="6" fillId="0" borderId="7" xfId="0" applyNumberFormat="1" applyFont="1" applyBorder="1" applyAlignment="1">
      <alignment horizontal="center" vertical="center"/>
    </xf>
    <xf numFmtId="9" fontId="6" fillId="0" borderId="0" xfId="1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6" fillId="4" borderId="3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 vertical="center" wrapText="1"/>
    </xf>
    <xf numFmtId="0" fontId="42" fillId="2" borderId="25" xfId="0" applyFont="1" applyFill="1" applyBorder="1" applyAlignment="1">
      <alignment horizontal="center"/>
    </xf>
    <xf numFmtId="0" fontId="42" fillId="2" borderId="26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2" fontId="9" fillId="0" borderId="7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27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2" fontId="16" fillId="0" borderId="7" xfId="1" applyNumberFormat="1" applyFont="1" applyFill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1" fontId="9" fillId="0" borderId="25" xfId="0" applyNumberFormat="1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" fontId="13" fillId="0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76" fillId="0" borderId="53" xfId="0" applyFont="1" applyBorder="1" applyAlignment="1">
      <alignment horizontal="center" vertical="center" wrapText="1"/>
    </xf>
    <xf numFmtId="0" fontId="76" fillId="0" borderId="54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/>
    </xf>
    <xf numFmtId="0" fontId="64" fillId="0" borderId="8" xfId="0" applyFont="1" applyFill="1" applyBorder="1"/>
    <xf numFmtId="0" fontId="40" fillId="0" borderId="52" xfId="0" applyFont="1" applyFill="1" applyBorder="1"/>
    <xf numFmtId="0" fontId="5" fillId="0" borderId="0" xfId="0" applyFont="1" applyFill="1" applyBorder="1" applyAlignment="1">
      <alignment horizontal="center" wrapText="1"/>
    </xf>
    <xf numFmtId="0" fontId="57" fillId="0" borderId="0" xfId="5" applyFont="1" applyBorder="1" applyAlignment="1">
      <alignment horizontal="left"/>
    </xf>
    <xf numFmtId="0" fontId="62" fillId="0" borderId="9" xfId="0" applyFont="1" applyFill="1" applyBorder="1"/>
    <xf numFmtId="2" fontId="62" fillId="0" borderId="9" xfId="0" applyNumberFormat="1" applyFont="1" applyFill="1" applyBorder="1"/>
  </cellXfs>
  <cellStyles count="6">
    <cellStyle name="Normal" xfId="0" builtinId="0"/>
    <cellStyle name="Normal 2" xfId="5" xr:uid="{00000000-0005-0000-0000-000001000000}"/>
    <cellStyle name="Normal 3 2" xfId="2" xr:uid="{00000000-0005-0000-0000-000002000000}"/>
    <cellStyle name="Normal_Book1" xfId="3" xr:uid="{00000000-0005-0000-0000-000003000000}"/>
    <cellStyle name="Normal_calculation -utt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455</xdr:row>
      <xdr:rowOff>0</xdr:rowOff>
    </xdr:from>
    <xdr:to>
      <xdr:col>6</xdr:col>
      <xdr:colOff>554303</xdr:colOff>
      <xdr:row>455</xdr:row>
      <xdr:rowOff>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001125" y="102393750"/>
          <a:ext cx="16306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456</xdr:row>
      <xdr:rowOff>198967</xdr:rowOff>
    </xdr:from>
    <xdr:to>
      <xdr:col>3</xdr:col>
      <xdr:colOff>341663</xdr:colOff>
      <xdr:row>456</xdr:row>
      <xdr:rowOff>198967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448300" y="102821317"/>
          <a:ext cx="34166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456</xdr:row>
      <xdr:rowOff>198967</xdr:rowOff>
    </xdr:from>
    <xdr:to>
      <xdr:col>5</xdr:col>
      <xdr:colOff>287515</xdr:colOff>
      <xdr:row>456</xdr:row>
      <xdr:rowOff>198967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943975" y="102821317"/>
          <a:ext cx="28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EL1108"/>
  <sheetViews>
    <sheetView tabSelected="1" view="pageBreakPreview" zoomScale="70" zoomScaleSheetLayoutView="70" workbookViewId="0">
      <selection activeCell="D9" sqref="D9"/>
    </sheetView>
  </sheetViews>
  <sheetFormatPr defaultColWidth="9.1796875" defaultRowHeight="13"/>
  <cols>
    <col min="1" max="1" width="19.54296875" style="16" customWidth="1"/>
    <col min="2" max="2" width="32.26953125" style="5" customWidth="1"/>
    <col min="3" max="3" width="29.81640625" style="5" customWidth="1"/>
    <col min="4" max="4" width="29.1796875" style="16" customWidth="1"/>
    <col min="5" max="5" width="23.26953125" style="18" customWidth="1"/>
    <col min="6" max="6" width="17" style="5" customWidth="1"/>
    <col min="7" max="7" width="18.54296875" style="9" customWidth="1"/>
    <col min="8" max="8" width="18.54296875" style="10" customWidth="1"/>
    <col min="9" max="9" width="23.1796875" style="11" customWidth="1"/>
    <col min="10" max="14" width="18.54296875" style="10" customWidth="1"/>
    <col min="15" max="15" width="13.7265625" style="10" customWidth="1"/>
    <col min="16" max="16" width="14.81640625" style="12" customWidth="1"/>
    <col min="17" max="17" width="14.7265625" style="10" customWidth="1"/>
    <col min="18" max="18" width="18.54296875" style="10" customWidth="1"/>
    <col min="19" max="19" width="33.81640625" style="10" customWidth="1"/>
    <col min="20" max="20" width="9" style="10" customWidth="1"/>
    <col min="21" max="23" width="18.54296875" style="10" customWidth="1"/>
    <col min="24" max="24" width="16.453125" style="10" customWidth="1"/>
    <col min="25" max="25" width="21.54296875" style="5" customWidth="1"/>
    <col min="26" max="26" width="13.26953125" style="5" customWidth="1"/>
    <col min="27" max="27" width="14.81640625" style="5" customWidth="1"/>
    <col min="28" max="28" width="18.7265625" style="5" customWidth="1"/>
    <col min="29" max="29" width="17.453125" style="5" customWidth="1"/>
    <col min="30" max="32" width="15.54296875" style="5" customWidth="1"/>
    <col min="33" max="33" width="18" style="5" customWidth="1"/>
    <col min="34" max="34" width="14" style="5" customWidth="1"/>
    <col min="35" max="35" width="12" style="5" customWidth="1"/>
    <col min="36" max="36" width="13.453125" style="5" customWidth="1"/>
    <col min="37" max="37" width="17.453125" style="5" customWidth="1"/>
    <col min="38" max="38" width="15.1796875" style="5" customWidth="1"/>
    <col min="39" max="39" width="13.1796875" style="5" customWidth="1"/>
    <col min="40" max="40" width="13.453125" style="5" customWidth="1"/>
    <col min="41" max="16384" width="9.1796875" style="5"/>
  </cols>
  <sheetData>
    <row r="1" spans="1:24" ht="20">
      <c r="A1" s="1304" t="s">
        <v>0</v>
      </c>
      <c r="B1" s="1304"/>
      <c r="C1" s="1304"/>
      <c r="D1" s="1304"/>
      <c r="E1" s="1304"/>
      <c r="F1" s="1304"/>
      <c r="G1" s="1"/>
      <c r="H1" s="2"/>
      <c r="I1" s="3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</row>
    <row r="2" spans="1:24" ht="20">
      <c r="A2" s="1304" t="s">
        <v>1</v>
      </c>
      <c r="B2" s="1304"/>
      <c r="C2" s="1304"/>
      <c r="D2" s="1304"/>
      <c r="E2" s="1304"/>
      <c r="F2" s="1304"/>
      <c r="G2" s="6"/>
      <c r="H2" s="7"/>
      <c r="I2" s="7"/>
      <c r="J2" s="7"/>
      <c r="K2" s="7"/>
      <c r="L2" s="7"/>
      <c r="M2" s="7"/>
      <c r="N2" s="7"/>
      <c r="O2" s="7"/>
      <c r="P2" s="8"/>
      <c r="Q2" s="7"/>
      <c r="R2" s="7"/>
      <c r="S2" s="7"/>
      <c r="T2" s="7"/>
      <c r="U2" s="7"/>
      <c r="V2" s="7"/>
      <c r="W2" s="7"/>
      <c r="X2" s="7"/>
    </row>
    <row r="3" spans="1:24" ht="20">
      <c r="A3" s="1304" t="s">
        <v>312</v>
      </c>
      <c r="B3" s="1304"/>
      <c r="C3" s="1304"/>
      <c r="D3" s="1304"/>
      <c r="E3" s="1304"/>
      <c r="F3" s="1304"/>
      <c r="G3" s="6"/>
      <c r="H3" s="7"/>
      <c r="I3" s="7"/>
      <c r="J3" s="7"/>
      <c r="K3" s="7"/>
      <c r="L3" s="7"/>
      <c r="M3" s="7"/>
      <c r="N3" s="7"/>
      <c r="O3" s="7"/>
      <c r="P3" s="8"/>
      <c r="Q3" s="7"/>
      <c r="R3" s="7"/>
      <c r="S3" s="7"/>
      <c r="T3" s="7"/>
      <c r="U3" s="7"/>
      <c r="V3" s="7"/>
      <c r="W3" s="7"/>
      <c r="X3" s="7"/>
    </row>
    <row r="4" spans="1:24">
      <c r="A4" s="1305"/>
      <c r="B4" s="1305"/>
      <c r="C4" s="1305"/>
      <c r="D4" s="1305"/>
      <c r="E4" s="1305"/>
      <c r="F4" s="1305"/>
    </row>
    <row r="5" spans="1:24" ht="25">
      <c r="A5" s="1306" t="s">
        <v>2</v>
      </c>
      <c r="B5" s="1306"/>
      <c r="C5" s="1306"/>
      <c r="D5" s="1306"/>
      <c r="E5" s="1306"/>
      <c r="F5" s="1306"/>
      <c r="G5" s="13"/>
      <c r="H5" s="14"/>
      <c r="I5" s="14"/>
      <c r="J5" s="14"/>
      <c r="K5" s="14"/>
      <c r="L5" s="14"/>
      <c r="M5" s="14"/>
      <c r="N5" s="14"/>
      <c r="O5" s="14"/>
      <c r="P5" s="8"/>
      <c r="Q5" s="14"/>
      <c r="R5" s="14"/>
      <c r="S5" s="14"/>
      <c r="T5" s="14"/>
      <c r="U5" s="14"/>
      <c r="V5" s="14"/>
      <c r="W5" s="14"/>
      <c r="X5" s="14"/>
    </row>
    <row r="6" spans="1:24" ht="9.75" customHeight="1">
      <c r="A6" s="14" t="s">
        <v>3</v>
      </c>
      <c r="B6" s="15"/>
      <c r="C6" s="15"/>
      <c r="E6" s="17"/>
      <c r="F6" s="15"/>
    </row>
    <row r="7" spans="1:24" ht="15.5">
      <c r="A7" s="1303" t="s">
        <v>4</v>
      </c>
      <c r="B7" s="1303"/>
      <c r="C7" s="1303"/>
      <c r="D7" s="1303"/>
      <c r="E7" s="1303"/>
      <c r="F7" s="1303"/>
      <c r="G7" s="13"/>
      <c r="H7" s="14"/>
      <c r="I7" s="14"/>
      <c r="J7" s="14"/>
      <c r="K7" s="14"/>
      <c r="L7" s="14"/>
      <c r="M7" s="14"/>
      <c r="N7" s="14"/>
      <c r="O7" s="14"/>
      <c r="P7" s="8"/>
      <c r="Q7" s="14"/>
      <c r="R7" s="14"/>
      <c r="S7" s="14"/>
      <c r="T7" s="14"/>
      <c r="U7" s="14"/>
      <c r="V7" s="14"/>
      <c r="W7" s="14"/>
      <c r="X7" s="14"/>
    </row>
    <row r="8" spans="1:24" ht="11.25" customHeight="1"/>
    <row r="9" spans="1:24" s="26" customFormat="1" ht="14.25" customHeight="1">
      <c r="A9" s="19" t="s">
        <v>313</v>
      </c>
      <c r="B9" s="19"/>
      <c r="C9" s="19"/>
      <c r="D9" s="20"/>
      <c r="E9" s="21"/>
      <c r="F9" s="19"/>
      <c r="G9" s="22"/>
      <c r="H9" s="23"/>
      <c r="I9" s="24"/>
      <c r="J9" s="23"/>
      <c r="K9" s="23"/>
      <c r="L9" s="23"/>
      <c r="M9" s="23"/>
      <c r="N9" s="23"/>
      <c r="O9" s="23"/>
      <c r="P9" s="25"/>
      <c r="Q9" s="23"/>
      <c r="R9" s="23"/>
      <c r="S9" s="23"/>
      <c r="T9" s="23"/>
      <c r="U9" s="23"/>
      <c r="V9" s="23"/>
      <c r="W9" s="23"/>
      <c r="X9" s="23"/>
    </row>
    <row r="10" spans="1:24" s="35" customFormat="1" ht="14.25" customHeight="1">
      <c r="A10" s="27"/>
      <c r="B10" s="28"/>
      <c r="C10" s="28"/>
      <c r="D10" s="29"/>
      <c r="E10" s="30"/>
      <c r="F10" s="28"/>
      <c r="G10" s="31"/>
      <c r="H10" s="32"/>
      <c r="I10" s="33"/>
      <c r="J10" s="32"/>
      <c r="K10" s="32"/>
      <c r="L10" s="32"/>
      <c r="M10" s="32"/>
      <c r="N10" s="32"/>
      <c r="O10" s="32"/>
      <c r="P10" s="34"/>
      <c r="Q10" s="32"/>
      <c r="R10" s="32"/>
      <c r="S10" s="32"/>
      <c r="T10" s="32"/>
      <c r="U10" s="32"/>
      <c r="V10" s="32"/>
      <c r="W10" s="32"/>
      <c r="X10" s="32"/>
    </row>
    <row r="11" spans="1:24" ht="16.5" customHeight="1">
      <c r="A11" s="1231" t="s">
        <v>5</v>
      </c>
      <c r="B11" s="1231"/>
      <c r="C11" s="1231"/>
      <c r="D11" s="1231"/>
      <c r="E11" s="36"/>
      <c r="F11" s="37"/>
      <c r="G11" s="38"/>
      <c r="H11" s="39"/>
      <c r="I11" s="40"/>
      <c r="J11" s="39"/>
      <c r="K11" s="39"/>
      <c r="L11" s="39"/>
      <c r="M11" s="39"/>
      <c r="N11" s="39"/>
      <c r="O11" s="39"/>
      <c r="P11" s="34"/>
      <c r="Q11" s="39"/>
      <c r="R11" s="39"/>
      <c r="S11" s="39"/>
      <c r="T11" s="39"/>
      <c r="U11" s="39"/>
      <c r="V11" s="39"/>
      <c r="W11" s="39"/>
      <c r="X11" s="39"/>
    </row>
    <row r="12" spans="1:24" ht="16" thickBot="1">
      <c r="A12" s="1294" t="s">
        <v>6</v>
      </c>
      <c r="B12" s="1294"/>
      <c r="C12" s="1294"/>
      <c r="D12" s="1294"/>
      <c r="E12" s="1294"/>
      <c r="F12" s="37"/>
      <c r="G12" s="38"/>
      <c r="H12" s="39"/>
      <c r="I12" s="40"/>
      <c r="J12" s="39"/>
      <c r="K12" s="39"/>
      <c r="L12" s="39"/>
      <c r="M12" s="39"/>
      <c r="N12" s="39"/>
      <c r="O12" s="39"/>
      <c r="P12" s="34"/>
      <c r="Q12" s="39"/>
      <c r="R12" s="39"/>
      <c r="S12" s="39"/>
      <c r="T12" s="39"/>
      <c r="U12" s="39"/>
      <c r="V12" s="39"/>
      <c r="W12" s="39"/>
      <c r="X12" s="39"/>
    </row>
    <row r="13" spans="1:24" ht="21.75" customHeight="1">
      <c r="A13" s="1295" t="s">
        <v>7</v>
      </c>
      <c r="B13" s="1297" t="s">
        <v>8</v>
      </c>
      <c r="C13" s="1298"/>
      <c r="D13" s="1298"/>
      <c r="E13" s="1299"/>
      <c r="F13" s="37"/>
      <c r="G13" s="38"/>
      <c r="H13" s="39"/>
      <c r="I13" s="40"/>
      <c r="J13" s="39"/>
      <c r="K13" s="39"/>
      <c r="L13" s="39"/>
      <c r="M13" s="39"/>
      <c r="N13" s="39"/>
      <c r="O13" s="39"/>
      <c r="P13" s="34"/>
      <c r="Q13" s="39"/>
      <c r="R13" s="39"/>
      <c r="S13" s="39"/>
      <c r="T13" s="39"/>
      <c r="U13" s="39"/>
      <c r="V13" s="39"/>
      <c r="W13" s="39"/>
      <c r="X13" s="39"/>
    </row>
    <row r="14" spans="1:24" s="49" customFormat="1" ht="80.25" customHeight="1">
      <c r="A14" s="1296"/>
      <c r="B14" s="41" t="s">
        <v>314</v>
      </c>
      <c r="C14" s="42" t="s">
        <v>315</v>
      </c>
      <c r="D14" s="43" t="s">
        <v>9</v>
      </c>
      <c r="E14" s="44" t="s">
        <v>10</v>
      </c>
      <c r="F14" s="45"/>
      <c r="G14" s="46"/>
      <c r="H14" s="47"/>
      <c r="I14" s="47"/>
      <c r="J14" s="47"/>
      <c r="K14" s="47"/>
      <c r="L14" s="47"/>
      <c r="M14" s="47"/>
      <c r="N14" s="47"/>
      <c r="O14" s="47"/>
      <c r="P14" s="48"/>
      <c r="Q14" s="47"/>
      <c r="R14" s="47"/>
      <c r="S14" s="47"/>
      <c r="T14" s="47"/>
      <c r="U14" s="47"/>
      <c r="V14" s="47"/>
      <c r="W14" s="47"/>
      <c r="X14" s="47"/>
    </row>
    <row r="15" spans="1:24" ht="18" customHeight="1">
      <c r="A15" s="50" t="s">
        <v>11</v>
      </c>
      <c r="B15" s="51">
        <v>2717608</v>
      </c>
      <c r="C15" s="51">
        <v>2697203</v>
      </c>
      <c r="D15" s="52">
        <f>C15-B15</f>
        <v>-20405</v>
      </c>
      <c r="E15" s="53">
        <f>D15/B15</f>
        <v>-7.5084412468612105E-3</v>
      </c>
      <c r="F15" s="37"/>
      <c r="G15" s="38"/>
      <c r="H15" s="39"/>
      <c r="I15" s="40"/>
      <c r="J15" s="39"/>
      <c r="K15" s="39"/>
      <c r="L15" s="39"/>
      <c r="M15" s="39"/>
      <c r="N15" s="39"/>
      <c r="O15" s="39"/>
      <c r="P15" s="34"/>
      <c r="Q15" s="39"/>
      <c r="R15" s="39"/>
      <c r="S15" s="39"/>
      <c r="T15" s="39"/>
      <c r="U15" s="39"/>
      <c r="V15" s="39"/>
      <c r="W15" s="39"/>
      <c r="X15" s="39"/>
    </row>
    <row r="16" spans="1:24" ht="18" customHeight="1">
      <c r="A16" s="50" t="s">
        <v>12</v>
      </c>
      <c r="B16" s="51">
        <v>1331885</v>
      </c>
      <c r="C16" s="51">
        <v>1328634</v>
      </c>
      <c r="D16" s="52">
        <f>C16-B16</f>
        <v>-3251</v>
      </c>
      <c r="E16" s="53">
        <f>D16/B16</f>
        <v>-2.4409014291774441E-3</v>
      </c>
      <c r="F16" s="37"/>
      <c r="G16" s="38"/>
      <c r="H16" s="39"/>
      <c r="I16" s="40"/>
      <c r="J16" s="39"/>
      <c r="K16" s="39"/>
      <c r="L16" s="39"/>
      <c r="M16" s="39"/>
      <c r="N16" s="39"/>
      <c r="O16" s="39"/>
      <c r="P16" s="34"/>
      <c r="Q16" s="39"/>
      <c r="R16" s="39"/>
      <c r="S16" s="39"/>
      <c r="T16" s="39"/>
      <c r="U16" s="39"/>
      <c r="V16" s="39"/>
      <c r="W16" s="39"/>
      <c r="X16" s="39"/>
    </row>
    <row r="17" spans="1:24" ht="18" customHeight="1">
      <c r="A17" s="50" t="s">
        <v>13</v>
      </c>
      <c r="B17" s="51">
        <v>1844</v>
      </c>
      <c r="C17" s="51">
        <v>1844</v>
      </c>
      <c r="D17" s="52">
        <f>C17-B17</f>
        <v>0</v>
      </c>
      <c r="E17" s="53">
        <f>D17/B17</f>
        <v>0</v>
      </c>
      <c r="F17" s="37"/>
      <c r="G17" s="38"/>
      <c r="H17" s="39"/>
      <c r="I17" s="40"/>
      <c r="J17" s="39"/>
      <c r="K17" s="39"/>
      <c r="L17" s="39"/>
      <c r="M17" s="39"/>
      <c r="N17" s="39"/>
      <c r="O17" s="39"/>
      <c r="P17" s="34"/>
      <c r="Q17" s="39"/>
      <c r="R17" s="39"/>
      <c r="S17" s="39"/>
      <c r="T17" s="39"/>
      <c r="U17" s="39"/>
      <c r="V17" s="39"/>
      <c r="W17" s="39"/>
      <c r="X17" s="39"/>
    </row>
    <row r="18" spans="1:24" ht="18" customHeight="1" thickBot="1">
      <c r="A18" s="54" t="s">
        <v>14</v>
      </c>
      <c r="B18" s="55">
        <f>SUM(B15:B17)</f>
        <v>4051337</v>
      </c>
      <c r="C18" s="56">
        <f>SUM(C15:C17)</f>
        <v>4027681</v>
      </c>
      <c r="D18" s="57">
        <f>C18-B18</f>
        <v>-23656</v>
      </c>
      <c r="E18" s="58">
        <f>D18/B18</f>
        <v>-5.8390600436349777E-3</v>
      </c>
    </row>
    <row r="19" spans="1:24" ht="18" customHeight="1">
      <c r="A19" s="59"/>
      <c r="B19" s="60"/>
      <c r="C19" s="60"/>
      <c r="D19" s="61"/>
      <c r="E19" s="62"/>
    </row>
    <row r="20" spans="1:24" ht="18" customHeight="1">
      <c r="A20" s="59"/>
      <c r="B20" s="60"/>
      <c r="C20" s="60"/>
      <c r="D20" s="61"/>
      <c r="E20" s="62"/>
    </row>
    <row r="21" spans="1:24" ht="15.5">
      <c r="A21" s="63"/>
      <c r="B21" s="35"/>
      <c r="C21" s="35"/>
      <c r="D21" s="63"/>
      <c r="E21" s="64"/>
    </row>
    <row r="22" spans="1:24" s="67" customFormat="1" ht="20.25" customHeight="1" thickBot="1">
      <c r="A22" s="65" t="s">
        <v>316</v>
      </c>
      <c r="B22" s="66"/>
      <c r="C22" s="66"/>
      <c r="E22" s="68"/>
      <c r="G22" s="69"/>
      <c r="I22" s="16"/>
      <c r="P22" s="70"/>
    </row>
    <row r="23" spans="1:24" ht="42.75" customHeight="1">
      <c r="A23" s="71" t="s">
        <v>15</v>
      </c>
      <c r="B23" s="72" t="s">
        <v>7</v>
      </c>
      <c r="C23" s="73" t="s">
        <v>317</v>
      </c>
      <c r="G23" s="74"/>
      <c r="H23" s="5"/>
      <c r="I23" s="16"/>
      <c r="J23" s="5"/>
      <c r="K23" s="5"/>
      <c r="L23" s="5"/>
      <c r="M23" s="5"/>
      <c r="N23" s="5"/>
      <c r="O23" s="5"/>
      <c r="P23" s="75"/>
      <c r="Q23" s="5"/>
      <c r="R23" s="5"/>
      <c r="S23" s="5"/>
      <c r="T23" s="5"/>
      <c r="U23" s="5"/>
      <c r="V23" s="5"/>
      <c r="W23" s="5"/>
      <c r="X23" s="5"/>
    </row>
    <row r="24" spans="1:24" ht="18" customHeight="1">
      <c r="A24" s="76">
        <v>1</v>
      </c>
      <c r="B24" s="77" t="s">
        <v>16</v>
      </c>
      <c r="C24" s="78">
        <v>210</v>
      </c>
      <c r="G24" s="74"/>
      <c r="H24" s="5"/>
      <c r="I24" s="16"/>
      <c r="J24" s="5"/>
      <c r="K24" s="5"/>
      <c r="L24" s="5"/>
      <c r="M24" s="5"/>
      <c r="N24" s="5"/>
      <c r="O24" s="5"/>
      <c r="P24" s="75"/>
      <c r="Q24" s="5"/>
      <c r="R24" s="5"/>
      <c r="S24" s="5"/>
      <c r="T24" s="5"/>
      <c r="U24" s="5"/>
      <c r="V24" s="5"/>
      <c r="W24" s="5"/>
      <c r="X24" s="5"/>
    </row>
    <row r="25" spans="1:24" ht="18" customHeight="1">
      <c r="A25" s="76">
        <v>3</v>
      </c>
      <c r="B25" s="77" t="s">
        <v>17</v>
      </c>
      <c r="C25" s="78">
        <v>220</v>
      </c>
      <c r="G25" s="79"/>
      <c r="H25" s="80"/>
      <c r="I25" s="81"/>
      <c r="J25" s="80"/>
      <c r="K25" s="80"/>
      <c r="L25" s="80"/>
      <c r="M25" s="80"/>
      <c r="N25" s="80"/>
      <c r="O25" s="80"/>
      <c r="P25" s="82"/>
      <c r="Q25" s="80"/>
      <c r="R25" s="80"/>
      <c r="S25" s="80"/>
      <c r="T25" s="80"/>
      <c r="U25" s="80"/>
      <c r="V25" s="80"/>
      <c r="W25" s="80"/>
      <c r="X25" s="80"/>
    </row>
    <row r="26" spans="1:24" ht="18" customHeight="1" thickBot="1">
      <c r="A26" s="83">
        <v>2</v>
      </c>
      <c r="B26" s="84" t="s">
        <v>13</v>
      </c>
      <c r="C26" s="85">
        <v>312</v>
      </c>
      <c r="D26" s="63"/>
      <c r="E26" s="64"/>
    </row>
    <row r="27" spans="1:24" ht="15.5">
      <c r="A27" s="63"/>
      <c r="B27" s="35"/>
      <c r="C27" s="35"/>
      <c r="D27" s="63"/>
      <c r="E27" s="64"/>
    </row>
    <row r="28" spans="1:24" ht="15.5">
      <c r="A28" s="63"/>
      <c r="B28" s="35"/>
      <c r="C28" s="35"/>
      <c r="D28" s="63"/>
      <c r="E28" s="64"/>
    </row>
    <row r="29" spans="1:24" ht="15.5">
      <c r="A29" s="63"/>
      <c r="B29" s="35"/>
      <c r="C29" s="35"/>
      <c r="D29" s="63"/>
      <c r="E29" s="64"/>
    </row>
    <row r="30" spans="1:24" ht="19.5" customHeight="1" thickBot="1">
      <c r="A30" s="1300" t="s">
        <v>18</v>
      </c>
      <c r="B30" s="1300"/>
      <c r="C30" s="1300"/>
      <c r="D30" s="1301"/>
      <c r="E30" s="1301"/>
      <c r="F30" s="86"/>
    </row>
    <row r="31" spans="1:24" ht="54.75" customHeight="1">
      <c r="A31" s="87" t="s">
        <v>19</v>
      </c>
      <c r="B31" s="1170" t="s">
        <v>318</v>
      </c>
      <c r="C31" s="1170" t="s">
        <v>319</v>
      </c>
      <c r="D31" s="89" t="s">
        <v>9</v>
      </c>
      <c r="E31" s="90" t="s">
        <v>10</v>
      </c>
      <c r="F31" s="86"/>
    </row>
    <row r="32" spans="1:24" ht="18" customHeight="1">
      <c r="A32" s="91" t="s">
        <v>11</v>
      </c>
      <c r="B32" s="92">
        <v>145</v>
      </c>
      <c r="C32" s="93">
        <v>141</v>
      </c>
      <c r="D32" s="94">
        <f>C32-B32</f>
        <v>-4</v>
      </c>
      <c r="E32" s="95">
        <f>D32/B32</f>
        <v>-2.7586206896551724E-2</v>
      </c>
    </row>
    <row r="33" spans="1:8" ht="18" customHeight="1">
      <c r="A33" s="91" t="s">
        <v>20</v>
      </c>
      <c r="B33" s="92">
        <v>153</v>
      </c>
      <c r="C33" s="93">
        <v>149</v>
      </c>
      <c r="D33" s="94">
        <f>C33-B33</f>
        <v>-4</v>
      </c>
      <c r="E33" s="95">
        <f>D33/B33</f>
        <v>-2.6143790849673203E-2</v>
      </c>
    </row>
    <row r="34" spans="1:8" ht="18" customHeight="1" thickBot="1">
      <c r="A34" s="96" t="s">
        <v>21</v>
      </c>
      <c r="B34" s="97">
        <f>AVERAGE(B32:B33)</f>
        <v>149</v>
      </c>
      <c r="C34" s="97">
        <f>AVERAGE(C32:C33)</f>
        <v>145</v>
      </c>
      <c r="D34" s="98">
        <f>(D32+D33)/2</f>
        <v>-4</v>
      </c>
      <c r="E34" s="99">
        <f>D34/B34</f>
        <v>-2.6845637583892617E-2</v>
      </c>
    </row>
    <row r="35" spans="1:8" ht="16" thickBot="1">
      <c r="A35" s="100"/>
      <c r="B35" s="101"/>
      <c r="C35" s="101"/>
      <c r="D35" s="102"/>
      <c r="E35" s="103"/>
    </row>
    <row r="36" spans="1:8" ht="16" thickBot="1">
      <c r="A36" s="104" t="s">
        <v>13</v>
      </c>
      <c r="B36" s="105">
        <v>234</v>
      </c>
      <c r="C36" s="106">
        <v>234</v>
      </c>
      <c r="D36" s="107">
        <f>C36-B36</f>
        <v>0</v>
      </c>
      <c r="E36" s="108">
        <f>D36/B36</f>
        <v>0</v>
      </c>
    </row>
    <row r="37" spans="1:8" ht="15.5">
      <c r="A37" s="109"/>
      <c r="B37" s="110"/>
      <c r="C37" s="110"/>
      <c r="D37" s="111"/>
      <c r="E37" s="112"/>
    </row>
    <row r="38" spans="1:8" ht="15.5">
      <c r="A38" s="109"/>
      <c r="B38" s="110"/>
      <c r="C38" s="110"/>
      <c r="D38" s="111"/>
      <c r="E38" s="112"/>
    </row>
    <row r="39" spans="1:8" ht="15.5">
      <c r="A39" s="109"/>
      <c r="B39" s="110"/>
      <c r="C39" s="110"/>
      <c r="D39" s="113"/>
      <c r="E39" s="112"/>
    </row>
    <row r="40" spans="1:8" ht="14.25" customHeight="1">
      <c r="A40" s="1300" t="s">
        <v>22</v>
      </c>
      <c r="B40" s="1300"/>
      <c r="C40" s="1300"/>
      <c r="D40" s="114"/>
      <c r="E40" s="62"/>
    </row>
    <row r="41" spans="1:8" ht="14.25" customHeight="1" thickBot="1">
      <c r="A41" s="1302" t="s">
        <v>320</v>
      </c>
      <c r="B41" s="1302"/>
      <c r="C41" s="1302"/>
      <c r="D41" s="114"/>
      <c r="E41" s="62"/>
    </row>
    <row r="42" spans="1:8" ht="49.5" customHeight="1">
      <c r="A42" s="115" t="s">
        <v>19</v>
      </c>
      <c r="B42" s="88" t="s">
        <v>23</v>
      </c>
      <c r="C42" s="1170" t="s">
        <v>321</v>
      </c>
      <c r="D42" s="89" t="s">
        <v>25</v>
      </c>
      <c r="E42" s="90" t="s">
        <v>10</v>
      </c>
    </row>
    <row r="43" spans="1:8" ht="18" customHeight="1">
      <c r="A43" s="91" t="s">
        <v>11</v>
      </c>
      <c r="B43" s="92">
        <v>394053160</v>
      </c>
      <c r="C43" s="116">
        <v>380305623</v>
      </c>
      <c r="D43" s="94">
        <f>C43-B43</f>
        <v>-13747537</v>
      </c>
      <c r="E43" s="117">
        <f>D43/B43</f>
        <v>-3.488751872970642E-2</v>
      </c>
      <c r="H43" s="118"/>
    </row>
    <row r="44" spans="1:8" ht="18" customHeight="1">
      <c r="A44" s="91" t="s">
        <v>12</v>
      </c>
      <c r="B44" s="92">
        <v>203778405</v>
      </c>
      <c r="C44" s="116">
        <v>197966466</v>
      </c>
      <c r="D44" s="94">
        <f>C44-B44</f>
        <v>-5811939</v>
      </c>
      <c r="E44" s="95">
        <f>D44/B44</f>
        <v>-2.8520877862401563E-2</v>
      </c>
    </row>
    <row r="45" spans="1:8" ht="18" customHeight="1">
      <c r="A45" s="119" t="s">
        <v>13</v>
      </c>
      <c r="B45" s="120">
        <v>431496</v>
      </c>
      <c r="C45" s="120">
        <v>431496</v>
      </c>
      <c r="D45" s="94">
        <f>C45-B45</f>
        <v>0</v>
      </c>
      <c r="E45" s="95">
        <f>D45/B45</f>
        <v>0</v>
      </c>
    </row>
    <row r="46" spans="1:8" ht="18" customHeight="1" thickBot="1">
      <c r="A46" s="96" t="s">
        <v>14</v>
      </c>
      <c r="B46" s="97">
        <f>SUM(B43:B45)</f>
        <v>598263061</v>
      </c>
      <c r="C46" s="121">
        <f>SUM(C43:C45)</f>
        <v>578703585</v>
      </c>
      <c r="D46" s="98">
        <f>C46-B46</f>
        <v>-19559476</v>
      </c>
      <c r="E46" s="99">
        <f>D46/B46</f>
        <v>-3.2693771812196175E-2</v>
      </c>
    </row>
    <row r="47" spans="1:8" ht="18" customHeight="1">
      <c r="A47" s="122"/>
      <c r="B47" s="101"/>
      <c r="C47" s="123"/>
      <c r="D47" s="111"/>
      <c r="E47" s="124"/>
    </row>
    <row r="48" spans="1:8" ht="18" customHeight="1">
      <c r="A48" s="122"/>
      <c r="B48" s="101"/>
      <c r="C48" s="123"/>
      <c r="D48" s="111"/>
      <c r="E48" s="124"/>
    </row>
    <row r="49" spans="1:24" ht="14.25" customHeight="1">
      <c r="A49" s="125"/>
      <c r="B49" s="102"/>
      <c r="C49" s="102"/>
      <c r="D49" s="102"/>
      <c r="E49" s="62"/>
    </row>
    <row r="50" spans="1:24" s="129" customFormat="1" ht="12.75" customHeight="1" thickBot="1">
      <c r="A50" s="1302" t="s">
        <v>322</v>
      </c>
      <c r="B50" s="1302"/>
      <c r="C50" s="1302"/>
      <c r="D50" s="1302"/>
      <c r="E50" s="1302"/>
      <c r="F50" s="1302"/>
      <c r="G50" s="1302"/>
      <c r="H50" s="126"/>
      <c r="I50" s="127"/>
      <c r="J50" s="126"/>
      <c r="K50" s="126"/>
      <c r="L50" s="126"/>
      <c r="M50" s="126"/>
      <c r="N50" s="126"/>
      <c r="O50" s="126"/>
      <c r="P50" s="128"/>
      <c r="Q50" s="126"/>
      <c r="R50" s="126"/>
      <c r="S50" s="126"/>
      <c r="T50" s="126"/>
      <c r="U50" s="126"/>
      <c r="V50" s="126"/>
      <c r="W50" s="126"/>
      <c r="X50" s="126"/>
    </row>
    <row r="51" spans="1:24" s="131" customFormat="1" ht="51" customHeight="1">
      <c r="A51" s="115" t="s">
        <v>19</v>
      </c>
      <c r="B51" s="1170" t="s">
        <v>26</v>
      </c>
      <c r="C51" s="1202" t="s">
        <v>24</v>
      </c>
      <c r="D51" s="1202"/>
      <c r="E51" s="130" t="s">
        <v>27</v>
      </c>
      <c r="G51" s="132"/>
      <c r="H51" s="133"/>
      <c r="I51" s="134"/>
      <c r="J51" s="133"/>
      <c r="K51" s="133"/>
      <c r="L51" s="133"/>
      <c r="M51" s="133"/>
      <c r="N51" s="133"/>
      <c r="O51" s="133"/>
      <c r="P51" s="135"/>
      <c r="Q51" s="133"/>
      <c r="R51" s="133"/>
      <c r="S51" s="133"/>
      <c r="T51" s="133"/>
      <c r="U51" s="133"/>
      <c r="V51" s="133"/>
      <c r="W51" s="133"/>
      <c r="X51" s="133"/>
    </row>
    <row r="52" spans="1:24" s="131" customFormat="1" ht="18" customHeight="1">
      <c r="A52" s="91" t="s">
        <v>28</v>
      </c>
      <c r="B52" s="92">
        <v>394053160</v>
      </c>
      <c r="C52" s="1286">
        <f>C43</f>
        <v>380305623</v>
      </c>
      <c r="D52" s="1287"/>
      <c r="E52" s="136">
        <f>C52/B52</f>
        <v>0.96511248127029359</v>
      </c>
      <c r="G52" s="137"/>
      <c r="I52" s="138"/>
      <c r="P52" s="139"/>
    </row>
    <row r="53" spans="1:24" s="131" customFormat="1" ht="18" customHeight="1">
      <c r="A53" s="91" t="s">
        <v>29</v>
      </c>
      <c r="B53" s="92">
        <v>203778405</v>
      </c>
      <c r="C53" s="1292">
        <f>C44</f>
        <v>197966466</v>
      </c>
      <c r="D53" s="1293"/>
      <c r="E53" s="136">
        <f>C53/B53</f>
        <v>0.97147912213759846</v>
      </c>
      <c r="G53" s="137"/>
      <c r="I53" s="138"/>
      <c r="P53" s="139"/>
    </row>
    <row r="54" spans="1:24" s="131" customFormat="1" ht="18" customHeight="1">
      <c r="A54" s="119" t="s">
        <v>13</v>
      </c>
      <c r="B54" s="120">
        <v>431496</v>
      </c>
      <c r="C54" s="1286">
        <f>C45</f>
        <v>431496</v>
      </c>
      <c r="D54" s="1287"/>
      <c r="E54" s="140">
        <f>C54/B54</f>
        <v>1</v>
      </c>
      <c r="G54" s="137"/>
      <c r="I54" s="138"/>
      <c r="P54" s="139"/>
    </row>
    <row r="55" spans="1:24" s="131" customFormat="1" ht="18" customHeight="1" thickBot="1">
      <c r="A55" s="96" t="s">
        <v>30</v>
      </c>
      <c r="B55" s="141">
        <f>SUM(B52:B54)</f>
        <v>598263061</v>
      </c>
      <c r="C55" s="1288">
        <f>SUM(C52:C54)</f>
        <v>578703585</v>
      </c>
      <c r="D55" s="1289"/>
      <c r="E55" s="142">
        <f>C55/B55</f>
        <v>0.96730622818780387</v>
      </c>
      <c r="G55" s="143"/>
      <c r="H55" s="144"/>
      <c r="I55" s="145"/>
      <c r="J55" s="144"/>
      <c r="K55" s="144"/>
      <c r="L55" s="144"/>
      <c r="M55" s="144"/>
      <c r="N55" s="144"/>
      <c r="O55" s="144"/>
      <c r="P55" s="146"/>
      <c r="Q55" s="144"/>
      <c r="R55" s="144"/>
      <c r="S55" s="144"/>
      <c r="T55" s="144"/>
      <c r="U55" s="144"/>
      <c r="V55" s="144"/>
      <c r="W55" s="144"/>
      <c r="X55" s="144"/>
    </row>
    <row r="56" spans="1:24" s="49" customFormat="1" ht="15" customHeight="1">
      <c r="A56" s="59"/>
      <c r="B56" s="114"/>
      <c r="C56" s="114"/>
      <c r="D56" s="100"/>
      <c r="E56" s="103"/>
      <c r="F56" s="5"/>
      <c r="G56" s="46"/>
      <c r="H56" s="47"/>
      <c r="I56" s="47"/>
      <c r="J56" s="47"/>
      <c r="K56" s="47"/>
      <c r="L56" s="47"/>
      <c r="M56" s="47"/>
      <c r="N56" s="47"/>
      <c r="O56" s="47"/>
      <c r="P56" s="48"/>
      <c r="Q56" s="47"/>
      <c r="R56" s="47"/>
      <c r="S56" s="47"/>
      <c r="T56" s="47"/>
      <c r="U56" s="47"/>
      <c r="V56" s="47"/>
      <c r="W56" s="47"/>
      <c r="X56" s="47"/>
    </row>
    <row r="57" spans="1:24" ht="18" customHeight="1">
      <c r="A57" s="1231" t="s">
        <v>31</v>
      </c>
      <c r="B57" s="1231"/>
      <c r="C57" s="1231"/>
      <c r="D57" s="147"/>
      <c r="E57" s="148"/>
      <c r="G57" s="149"/>
      <c r="H57" s="150"/>
      <c r="I57" s="151"/>
      <c r="J57" s="150"/>
      <c r="K57" s="150"/>
      <c r="L57" s="150"/>
      <c r="M57" s="150"/>
      <c r="N57" s="150"/>
      <c r="O57" s="150"/>
      <c r="P57" s="152"/>
      <c r="Q57" s="150"/>
      <c r="R57" s="150"/>
      <c r="S57" s="150"/>
      <c r="T57" s="150"/>
      <c r="U57" s="150"/>
      <c r="V57" s="150"/>
      <c r="W57" s="150"/>
      <c r="X57" s="150"/>
    </row>
    <row r="58" spans="1:24" ht="14.5" thickBot="1">
      <c r="A58" s="1290" t="s">
        <v>323</v>
      </c>
      <c r="B58" s="1291"/>
      <c r="C58" s="1291"/>
      <c r="D58" s="1291"/>
      <c r="E58" s="1291"/>
      <c r="F58" s="1291"/>
      <c r="G58" s="1291"/>
      <c r="H58" s="153"/>
      <c r="I58" s="154"/>
      <c r="J58" s="153"/>
      <c r="K58" s="153"/>
      <c r="L58" s="153"/>
      <c r="M58" s="153"/>
      <c r="N58" s="153"/>
      <c r="O58" s="153"/>
      <c r="P58" s="155"/>
      <c r="Q58" s="153"/>
      <c r="R58" s="153"/>
      <c r="S58" s="153"/>
      <c r="T58" s="153"/>
      <c r="U58" s="153"/>
      <c r="V58" s="153"/>
      <c r="W58" s="153"/>
      <c r="X58" s="153"/>
    </row>
    <row r="59" spans="1:24" ht="33.75" customHeight="1">
      <c r="A59" s="156" t="s">
        <v>32</v>
      </c>
      <c r="B59" s="157" t="s">
        <v>33</v>
      </c>
      <c r="C59" s="157" t="s">
        <v>34</v>
      </c>
      <c r="D59" s="157" t="s">
        <v>35</v>
      </c>
      <c r="E59" s="158" t="s">
        <v>36</v>
      </c>
      <c r="F59" s="159" t="s">
        <v>37</v>
      </c>
      <c r="G59" s="149"/>
      <c r="H59" s="150"/>
      <c r="I59" s="151"/>
      <c r="J59" s="150"/>
      <c r="K59" s="150"/>
      <c r="L59" s="150"/>
      <c r="M59" s="150"/>
      <c r="N59" s="150"/>
      <c r="O59" s="150"/>
      <c r="P59" s="152"/>
      <c r="Q59" s="150"/>
      <c r="R59" s="150"/>
      <c r="S59" s="150"/>
      <c r="T59" s="150"/>
      <c r="U59" s="150"/>
      <c r="V59" s="150"/>
      <c r="W59" s="150"/>
      <c r="X59" s="150"/>
    </row>
    <row r="60" spans="1:24" ht="18" customHeight="1">
      <c r="A60" s="160">
        <v>1</v>
      </c>
      <c r="B60" s="161" t="s">
        <v>38</v>
      </c>
      <c r="C60" s="162">
        <v>1500</v>
      </c>
      <c r="D60" s="163">
        <v>1489</v>
      </c>
      <c r="E60" s="164">
        <f>C60-D60</f>
        <v>11</v>
      </c>
      <c r="F60" s="165">
        <f>E60/C60</f>
        <v>7.3333333333333332E-3</v>
      </c>
      <c r="G60" s="149"/>
      <c r="H60" s="150"/>
      <c r="I60" s="151"/>
      <c r="J60" s="150"/>
      <c r="K60" s="150"/>
      <c r="L60" s="150"/>
      <c r="M60" s="150"/>
      <c r="N60" s="150"/>
      <c r="O60" s="150"/>
      <c r="P60" s="152"/>
      <c r="Q60" s="150"/>
      <c r="R60" s="150"/>
      <c r="S60" s="150"/>
      <c r="T60" s="150"/>
      <c r="U60" s="150"/>
      <c r="V60" s="150"/>
      <c r="W60" s="150"/>
      <c r="X60" s="150"/>
    </row>
    <row r="61" spans="1:24" ht="18" customHeight="1">
      <c r="A61" s="160">
        <v>2</v>
      </c>
      <c r="B61" s="161" t="s">
        <v>39</v>
      </c>
      <c r="C61" s="162">
        <v>1808</v>
      </c>
      <c r="D61" s="163">
        <v>1804</v>
      </c>
      <c r="E61" s="164">
        <f>C61-D61</f>
        <v>4</v>
      </c>
      <c r="F61" s="165">
        <f t="shared" ref="F61:F92" si="0">E61/C61</f>
        <v>2.2123893805309734E-3</v>
      </c>
      <c r="G61" s="149"/>
      <c r="H61" s="150"/>
      <c r="I61" s="151"/>
      <c r="J61" s="150"/>
      <c r="K61" s="150"/>
      <c r="L61" s="150"/>
      <c r="M61" s="150"/>
      <c r="N61" s="150"/>
      <c r="O61" s="150"/>
      <c r="P61" s="152"/>
      <c r="Q61" s="150"/>
      <c r="R61" s="150"/>
      <c r="S61" s="150"/>
      <c r="T61" s="150"/>
      <c r="U61" s="150"/>
      <c r="V61" s="150"/>
      <c r="W61" s="150"/>
      <c r="X61" s="150"/>
    </row>
    <row r="62" spans="1:24" ht="18" customHeight="1">
      <c r="A62" s="160">
        <v>3</v>
      </c>
      <c r="B62" s="161" t="s">
        <v>40</v>
      </c>
      <c r="C62" s="162">
        <v>877</v>
      </c>
      <c r="D62" s="163">
        <v>875</v>
      </c>
      <c r="E62" s="164">
        <f t="shared" ref="E62:E93" si="1">C62-D62</f>
        <v>2</v>
      </c>
      <c r="F62" s="165">
        <f t="shared" si="0"/>
        <v>2.2805017103762829E-3</v>
      </c>
      <c r="G62" s="149"/>
      <c r="H62" s="150"/>
      <c r="I62" s="151"/>
      <c r="J62" s="150"/>
      <c r="K62" s="150"/>
      <c r="L62" s="150"/>
      <c r="M62" s="150"/>
      <c r="N62" s="150"/>
      <c r="O62" s="150"/>
      <c r="P62" s="152"/>
      <c r="Q62" s="150"/>
      <c r="R62" s="150"/>
      <c r="S62" s="150"/>
      <c r="T62" s="150"/>
      <c r="U62" s="150"/>
      <c r="V62" s="150"/>
      <c r="W62" s="150"/>
      <c r="X62" s="150"/>
    </row>
    <row r="63" spans="1:24" ht="18" customHeight="1">
      <c r="A63" s="160">
        <v>4</v>
      </c>
      <c r="B63" s="161" t="s">
        <v>41</v>
      </c>
      <c r="C63" s="162">
        <v>1997</v>
      </c>
      <c r="D63" s="163">
        <v>1989</v>
      </c>
      <c r="E63" s="164">
        <f t="shared" si="1"/>
        <v>8</v>
      </c>
      <c r="F63" s="165">
        <f t="shared" si="0"/>
        <v>4.00600901352028E-3</v>
      </c>
      <c r="G63" s="149"/>
      <c r="H63" s="150"/>
      <c r="I63" s="151"/>
      <c r="J63" s="150"/>
      <c r="K63" s="150"/>
      <c r="L63" s="150"/>
      <c r="M63" s="150"/>
      <c r="N63" s="150"/>
      <c r="O63" s="150"/>
      <c r="P63" s="152"/>
      <c r="Q63" s="150"/>
      <c r="R63" s="150"/>
      <c r="S63" s="150"/>
      <c r="T63" s="150"/>
      <c r="U63" s="150"/>
      <c r="V63" s="150"/>
      <c r="W63" s="150"/>
      <c r="X63" s="150"/>
    </row>
    <row r="64" spans="1:24" ht="18" customHeight="1">
      <c r="A64" s="160">
        <v>5</v>
      </c>
      <c r="B64" s="161" t="s">
        <v>42</v>
      </c>
      <c r="C64" s="162">
        <v>934</v>
      </c>
      <c r="D64" s="163">
        <v>934</v>
      </c>
      <c r="E64" s="164">
        <f t="shared" si="1"/>
        <v>0</v>
      </c>
      <c r="F64" s="165">
        <f t="shared" si="0"/>
        <v>0</v>
      </c>
      <c r="G64" s="149"/>
      <c r="H64" s="150"/>
      <c r="I64" s="151"/>
      <c r="J64" s="150"/>
      <c r="K64" s="150"/>
      <c r="L64" s="150"/>
      <c r="M64" s="150"/>
      <c r="N64" s="150"/>
      <c r="O64" s="150"/>
      <c r="P64" s="152"/>
      <c r="Q64" s="150"/>
      <c r="R64" s="150"/>
      <c r="S64" s="150"/>
      <c r="T64" s="150"/>
      <c r="U64" s="150"/>
      <c r="V64" s="150"/>
      <c r="W64" s="150"/>
      <c r="X64" s="150"/>
    </row>
    <row r="65" spans="1:24" ht="18" customHeight="1">
      <c r="A65" s="160">
        <v>6</v>
      </c>
      <c r="B65" s="161" t="s">
        <v>43</v>
      </c>
      <c r="C65" s="162">
        <v>1105</v>
      </c>
      <c r="D65" s="163">
        <v>1088</v>
      </c>
      <c r="E65" s="164">
        <f t="shared" si="1"/>
        <v>17</v>
      </c>
      <c r="F65" s="165">
        <f t="shared" si="0"/>
        <v>1.5384615384615385E-2</v>
      </c>
      <c r="G65" s="149"/>
      <c r="H65" s="150"/>
      <c r="I65" s="151"/>
      <c r="J65" s="150"/>
      <c r="K65" s="150"/>
      <c r="L65" s="150"/>
      <c r="M65" s="150"/>
      <c r="N65" s="150"/>
      <c r="O65" s="150"/>
      <c r="P65" s="152"/>
      <c r="Q65" s="150"/>
      <c r="R65" s="150"/>
      <c r="S65" s="150"/>
      <c r="T65" s="150"/>
      <c r="U65" s="150"/>
      <c r="V65" s="150"/>
      <c r="W65" s="150"/>
      <c r="X65" s="150"/>
    </row>
    <row r="66" spans="1:24" ht="18" customHeight="1">
      <c r="A66" s="160">
        <v>7</v>
      </c>
      <c r="B66" s="161" t="s">
        <v>44</v>
      </c>
      <c r="C66" s="162">
        <v>1380</v>
      </c>
      <c r="D66" s="163">
        <v>1368</v>
      </c>
      <c r="E66" s="164">
        <f t="shared" si="1"/>
        <v>12</v>
      </c>
      <c r="F66" s="165">
        <f t="shared" si="0"/>
        <v>8.6956521739130436E-3</v>
      </c>
      <c r="G66" s="149"/>
      <c r="H66" s="150"/>
      <c r="I66" s="151"/>
      <c r="J66" s="150"/>
      <c r="K66" s="150"/>
      <c r="L66" s="150"/>
      <c r="M66" s="150"/>
      <c r="N66" s="150"/>
      <c r="O66" s="150"/>
      <c r="P66" s="152"/>
      <c r="Q66" s="150"/>
      <c r="R66" s="150"/>
      <c r="S66" s="150"/>
      <c r="T66" s="150"/>
      <c r="U66" s="150"/>
      <c r="V66" s="150"/>
      <c r="W66" s="150"/>
      <c r="X66" s="150"/>
    </row>
    <row r="67" spans="1:24" ht="18" customHeight="1">
      <c r="A67" s="160">
        <v>8</v>
      </c>
      <c r="B67" s="161" t="s">
        <v>45</v>
      </c>
      <c r="C67" s="162">
        <v>1770</v>
      </c>
      <c r="D67" s="163">
        <v>1770</v>
      </c>
      <c r="E67" s="164">
        <f t="shared" si="1"/>
        <v>0</v>
      </c>
      <c r="F67" s="165">
        <f t="shared" si="0"/>
        <v>0</v>
      </c>
      <c r="G67" s="149"/>
      <c r="H67" s="150"/>
      <c r="I67" s="151"/>
      <c r="J67" s="150"/>
      <c r="K67" s="150"/>
      <c r="L67" s="150"/>
      <c r="M67" s="150"/>
      <c r="N67" s="150"/>
      <c r="O67" s="150"/>
      <c r="P67" s="152"/>
      <c r="Q67" s="150"/>
      <c r="R67" s="150"/>
      <c r="S67" s="150"/>
      <c r="T67" s="150"/>
      <c r="U67" s="150"/>
      <c r="V67" s="150"/>
      <c r="W67" s="150"/>
      <c r="X67" s="150"/>
    </row>
    <row r="68" spans="1:24" ht="18" customHeight="1">
      <c r="A68" s="160">
        <v>9</v>
      </c>
      <c r="B68" s="161" t="s">
        <v>46</v>
      </c>
      <c r="C68" s="162">
        <v>1396</v>
      </c>
      <c r="D68" s="163">
        <v>1396</v>
      </c>
      <c r="E68" s="164">
        <f t="shared" si="1"/>
        <v>0</v>
      </c>
      <c r="F68" s="165">
        <f t="shared" si="0"/>
        <v>0</v>
      </c>
      <c r="G68" s="149"/>
      <c r="H68" s="150"/>
      <c r="I68" s="151"/>
      <c r="J68" s="150"/>
      <c r="K68" s="150"/>
      <c r="L68" s="150"/>
      <c r="M68" s="150"/>
      <c r="N68" s="150"/>
      <c r="O68" s="150"/>
      <c r="P68" s="152"/>
      <c r="Q68" s="150"/>
      <c r="R68" s="150"/>
      <c r="S68" s="150"/>
      <c r="T68" s="150"/>
      <c r="U68" s="150"/>
      <c r="V68" s="150"/>
      <c r="W68" s="150"/>
      <c r="X68" s="150"/>
    </row>
    <row r="69" spans="1:24" ht="18" customHeight="1">
      <c r="A69" s="160">
        <v>10</v>
      </c>
      <c r="B69" s="161" t="s">
        <v>47</v>
      </c>
      <c r="C69" s="162">
        <v>779</v>
      </c>
      <c r="D69" s="163">
        <v>703</v>
      </c>
      <c r="E69" s="164">
        <f t="shared" si="1"/>
        <v>76</v>
      </c>
      <c r="F69" s="165">
        <f t="shared" si="0"/>
        <v>9.7560975609756101E-2</v>
      </c>
      <c r="G69" s="149"/>
      <c r="H69" s="150"/>
      <c r="I69" s="151"/>
      <c r="J69" s="150"/>
      <c r="K69" s="150"/>
      <c r="L69" s="150"/>
      <c r="M69" s="150"/>
      <c r="N69" s="150"/>
      <c r="O69" s="150"/>
      <c r="P69" s="152"/>
      <c r="Q69" s="150"/>
      <c r="R69" s="150"/>
      <c r="S69" s="150"/>
      <c r="T69" s="150"/>
      <c r="U69" s="150"/>
      <c r="V69" s="150"/>
      <c r="W69" s="150"/>
      <c r="X69" s="150"/>
    </row>
    <row r="70" spans="1:24" ht="18" customHeight="1">
      <c r="A70" s="160">
        <v>11</v>
      </c>
      <c r="B70" s="161" t="s">
        <v>48</v>
      </c>
      <c r="C70" s="162">
        <v>1480</v>
      </c>
      <c r="D70" s="163">
        <v>1467</v>
      </c>
      <c r="E70" s="164">
        <f t="shared" si="1"/>
        <v>13</v>
      </c>
      <c r="F70" s="165">
        <f t="shared" si="0"/>
        <v>8.7837837837837843E-3</v>
      </c>
      <c r="G70" s="149"/>
      <c r="H70" s="150"/>
      <c r="I70" s="151"/>
      <c r="J70" s="150"/>
      <c r="K70" s="150"/>
      <c r="L70" s="150"/>
      <c r="M70" s="150"/>
      <c r="N70" s="150"/>
      <c r="O70" s="150"/>
      <c r="P70" s="152"/>
      <c r="Q70" s="150"/>
      <c r="R70" s="150"/>
      <c r="S70" s="150"/>
      <c r="T70" s="150"/>
      <c r="U70" s="150"/>
      <c r="V70" s="150"/>
      <c r="W70" s="150"/>
      <c r="X70" s="150"/>
    </row>
    <row r="71" spans="1:24" ht="18" customHeight="1">
      <c r="A71" s="160">
        <v>12</v>
      </c>
      <c r="B71" s="161" t="s">
        <v>49</v>
      </c>
      <c r="C71" s="162">
        <v>1167</v>
      </c>
      <c r="D71" s="163">
        <v>1164</v>
      </c>
      <c r="E71" s="164">
        <f t="shared" si="1"/>
        <v>3</v>
      </c>
      <c r="F71" s="165">
        <f t="shared" si="0"/>
        <v>2.5706940874035988E-3</v>
      </c>
      <c r="G71" s="149"/>
      <c r="H71" s="150"/>
      <c r="I71" s="151"/>
      <c r="J71" s="150"/>
      <c r="K71" s="150"/>
      <c r="L71" s="150"/>
      <c r="M71" s="150"/>
      <c r="N71" s="150"/>
      <c r="O71" s="150"/>
      <c r="P71" s="152"/>
      <c r="Q71" s="150"/>
      <c r="R71" s="150"/>
      <c r="S71" s="150"/>
      <c r="T71" s="150"/>
      <c r="U71" s="150"/>
      <c r="V71" s="150"/>
      <c r="W71" s="150"/>
      <c r="X71" s="150"/>
    </row>
    <row r="72" spans="1:24" ht="18" customHeight="1">
      <c r="A72" s="160">
        <v>13</v>
      </c>
      <c r="B72" s="161" t="s">
        <v>50</v>
      </c>
      <c r="C72" s="162">
        <v>1282</v>
      </c>
      <c r="D72" s="163">
        <v>1273</v>
      </c>
      <c r="E72" s="164">
        <f t="shared" si="1"/>
        <v>9</v>
      </c>
      <c r="F72" s="165">
        <f t="shared" si="0"/>
        <v>7.0202808112324495E-3</v>
      </c>
      <c r="G72" s="149"/>
      <c r="H72" s="150"/>
      <c r="I72" s="151"/>
      <c r="J72" s="150"/>
      <c r="K72" s="150"/>
      <c r="L72" s="150"/>
      <c r="M72" s="150"/>
      <c r="N72" s="150"/>
      <c r="O72" s="150"/>
      <c r="P72" s="152"/>
      <c r="Q72" s="150"/>
      <c r="R72" s="150"/>
      <c r="S72" s="150"/>
      <c r="T72" s="150"/>
      <c r="U72" s="150"/>
      <c r="V72" s="150"/>
      <c r="W72" s="150"/>
      <c r="X72" s="150"/>
    </row>
    <row r="73" spans="1:24" ht="18" customHeight="1">
      <c r="A73" s="160">
        <v>14</v>
      </c>
      <c r="B73" s="161" t="s">
        <v>51</v>
      </c>
      <c r="C73" s="162">
        <v>1135</v>
      </c>
      <c r="D73" s="163">
        <v>1128</v>
      </c>
      <c r="E73" s="164">
        <f t="shared" si="1"/>
        <v>7</v>
      </c>
      <c r="F73" s="165">
        <f t="shared" si="0"/>
        <v>6.1674008810572688E-3</v>
      </c>
      <c r="G73" s="149"/>
      <c r="H73" s="150"/>
      <c r="I73" s="151"/>
      <c r="J73" s="150"/>
      <c r="K73" s="150"/>
      <c r="L73" s="150"/>
      <c r="M73" s="150"/>
      <c r="N73" s="150"/>
      <c r="O73" s="150"/>
      <c r="P73" s="152"/>
      <c r="Q73" s="150"/>
      <c r="R73" s="150"/>
      <c r="S73" s="150"/>
      <c r="T73" s="150"/>
      <c r="U73" s="150"/>
      <c r="V73" s="150"/>
      <c r="W73" s="150"/>
      <c r="X73" s="150"/>
    </row>
    <row r="74" spans="1:24" ht="18" customHeight="1">
      <c r="A74" s="160">
        <v>15</v>
      </c>
      <c r="B74" s="161" t="s">
        <v>52</v>
      </c>
      <c r="C74" s="162">
        <v>531</v>
      </c>
      <c r="D74" s="163">
        <v>530</v>
      </c>
      <c r="E74" s="164">
        <f t="shared" si="1"/>
        <v>1</v>
      </c>
      <c r="F74" s="165">
        <f t="shared" si="0"/>
        <v>1.8832391713747645E-3</v>
      </c>
      <c r="G74" s="149"/>
      <c r="H74" s="150"/>
      <c r="I74" s="151"/>
      <c r="J74" s="150"/>
      <c r="K74" s="150"/>
      <c r="L74" s="150"/>
      <c r="M74" s="150"/>
      <c r="N74" s="150"/>
      <c r="O74" s="150"/>
      <c r="P74" s="152"/>
      <c r="Q74" s="150"/>
      <c r="R74" s="150"/>
      <c r="S74" s="150"/>
      <c r="T74" s="150"/>
      <c r="U74" s="150"/>
      <c r="V74" s="150"/>
      <c r="W74" s="150"/>
      <c r="X74" s="150"/>
    </row>
    <row r="75" spans="1:24" ht="18" customHeight="1">
      <c r="A75" s="160">
        <v>16</v>
      </c>
      <c r="B75" s="161" t="s">
        <v>53</v>
      </c>
      <c r="C75" s="162">
        <v>1937</v>
      </c>
      <c r="D75" s="163">
        <v>1901</v>
      </c>
      <c r="E75" s="164">
        <f t="shared" si="1"/>
        <v>36</v>
      </c>
      <c r="F75" s="165">
        <f t="shared" si="0"/>
        <v>1.8585441404233349E-2</v>
      </c>
      <c r="G75" s="149"/>
      <c r="H75" s="150"/>
      <c r="I75" s="151"/>
      <c r="J75" s="150"/>
      <c r="K75" s="150"/>
      <c r="L75" s="150"/>
      <c r="M75" s="150"/>
      <c r="N75" s="150"/>
      <c r="O75" s="150"/>
      <c r="P75" s="152"/>
      <c r="Q75" s="150"/>
      <c r="R75" s="150"/>
      <c r="S75" s="150"/>
      <c r="T75" s="150"/>
      <c r="U75" s="150"/>
      <c r="V75" s="150"/>
      <c r="W75" s="150"/>
      <c r="X75" s="150"/>
    </row>
    <row r="76" spans="1:24" ht="18" customHeight="1">
      <c r="A76" s="160">
        <v>17</v>
      </c>
      <c r="B76" s="161" t="s">
        <v>54</v>
      </c>
      <c r="C76" s="162">
        <v>1143</v>
      </c>
      <c r="D76" s="163">
        <v>1117</v>
      </c>
      <c r="E76" s="164">
        <f t="shared" si="1"/>
        <v>26</v>
      </c>
      <c r="F76" s="165">
        <f t="shared" si="0"/>
        <v>2.2747156605424323E-2</v>
      </c>
      <c r="G76" s="149"/>
      <c r="H76" s="150"/>
      <c r="I76" s="151"/>
      <c r="J76" s="150"/>
      <c r="K76" s="150"/>
      <c r="L76" s="150"/>
      <c r="M76" s="150"/>
      <c r="N76" s="150"/>
      <c r="O76" s="150"/>
      <c r="P76" s="152"/>
      <c r="Q76" s="150"/>
      <c r="R76" s="150"/>
      <c r="S76" s="150"/>
      <c r="T76" s="150"/>
      <c r="U76" s="150"/>
      <c r="V76" s="150"/>
      <c r="W76" s="150"/>
      <c r="X76" s="150"/>
    </row>
    <row r="77" spans="1:24" ht="18" customHeight="1">
      <c r="A77" s="160">
        <v>18</v>
      </c>
      <c r="B77" s="161" t="s">
        <v>55</v>
      </c>
      <c r="C77" s="162">
        <v>1724</v>
      </c>
      <c r="D77" s="163">
        <v>1721</v>
      </c>
      <c r="E77" s="164">
        <f t="shared" si="1"/>
        <v>3</v>
      </c>
      <c r="F77" s="165">
        <f t="shared" si="0"/>
        <v>1.7401392111368909E-3</v>
      </c>
      <c r="G77" s="149"/>
      <c r="H77" s="150"/>
      <c r="I77" s="151"/>
      <c r="J77" s="150"/>
      <c r="K77" s="150"/>
      <c r="L77" s="150"/>
      <c r="M77" s="150"/>
      <c r="N77" s="150"/>
      <c r="O77" s="150"/>
      <c r="P77" s="152"/>
      <c r="Q77" s="150"/>
      <c r="R77" s="150"/>
      <c r="S77" s="150"/>
      <c r="T77" s="150"/>
      <c r="U77" s="150"/>
      <c r="V77" s="150"/>
      <c r="W77" s="150"/>
      <c r="X77" s="150"/>
    </row>
    <row r="78" spans="1:24" ht="18" customHeight="1">
      <c r="A78" s="160">
        <v>19</v>
      </c>
      <c r="B78" s="161" t="s">
        <v>56</v>
      </c>
      <c r="C78" s="162">
        <v>1717</v>
      </c>
      <c r="D78" s="163">
        <v>1708</v>
      </c>
      <c r="E78" s="164">
        <f t="shared" si="1"/>
        <v>9</v>
      </c>
      <c r="F78" s="165">
        <f t="shared" si="0"/>
        <v>5.2417006406523005E-3</v>
      </c>
      <c r="G78" s="149"/>
      <c r="H78" s="150"/>
      <c r="I78" s="151"/>
      <c r="J78" s="150"/>
      <c r="K78" s="150"/>
      <c r="L78" s="150"/>
      <c r="M78" s="150"/>
      <c r="N78" s="150"/>
      <c r="O78" s="150"/>
      <c r="P78" s="152"/>
      <c r="Q78" s="150"/>
      <c r="R78" s="150"/>
      <c r="S78" s="150"/>
      <c r="T78" s="150"/>
      <c r="U78" s="150"/>
      <c r="V78" s="150"/>
      <c r="W78" s="150"/>
      <c r="X78" s="150"/>
    </row>
    <row r="79" spans="1:24" ht="18" customHeight="1">
      <c r="A79" s="160">
        <v>20</v>
      </c>
      <c r="B79" s="161" t="s">
        <v>57</v>
      </c>
      <c r="C79" s="162">
        <v>1736</v>
      </c>
      <c r="D79" s="163">
        <v>1725</v>
      </c>
      <c r="E79" s="164">
        <f t="shared" si="1"/>
        <v>11</v>
      </c>
      <c r="F79" s="165">
        <f t="shared" si="0"/>
        <v>6.3364055299539174E-3</v>
      </c>
      <c r="G79" s="149"/>
      <c r="H79" s="150"/>
      <c r="I79" s="151"/>
      <c r="J79" s="150"/>
      <c r="K79" s="150"/>
      <c r="L79" s="150"/>
      <c r="M79" s="150"/>
      <c r="N79" s="150"/>
      <c r="O79" s="150"/>
      <c r="P79" s="152"/>
      <c r="Q79" s="150"/>
      <c r="R79" s="150"/>
      <c r="S79" s="150"/>
      <c r="T79" s="150"/>
      <c r="U79" s="150"/>
      <c r="V79" s="150"/>
      <c r="W79" s="150"/>
      <c r="X79" s="150"/>
    </row>
    <row r="80" spans="1:24" ht="18" customHeight="1">
      <c r="A80" s="160">
        <v>21</v>
      </c>
      <c r="B80" s="161" t="s">
        <v>58</v>
      </c>
      <c r="C80" s="162">
        <v>1204</v>
      </c>
      <c r="D80" s="163">
        <v>1199</v>
      </c>
      <c r="E80" s="164">
        <f t="shared" si="1"/>
        <v>5</v>
      </c>
      <c r="F80" s="165">
        <f t="shared" si="0"/>
        <v>4.152823920265781E-3</v>
      </c>
      <c r="G80" s="149"/>
      <c r="H80" s="150"/>
      <c r="I80" s="151"/>
      <c r="J80" s="150"/>
      <c r="K80" s="150"/>
      <c r="L80" s="150"/>
      <c r="M80" s="150"/>
      <c r="N80" s="150"/>
      <c r="O80" s="150"/>
      <c r="P80" s="152"/>
      <c r="Q80" s="150"/>
      <c r="R80" s="150"/>
      <c r="S80" s="150"/>
      <c r="T80" s="150"/>
      <c r="U80" s="150"/>
      <c r="V80" s="150"/>
      <c r="W80" s="150"/>
      <c r="X80" s="150"/>
    </row>
    <row r="81" spans="1:35" ht="18" customHeight="1">
      <c r="A81" s="160">
        <v>22</v>
      </c>
      <c r="B81" s="161" t="s">
        <v>59</v>
      </c>
      <c r="C81" s="162">
        <v>1894</v>
      </c>
      <c r="D81" s="163">
        <v>1886</v>
      </c>
      <c r="E81" s="164">
        <f t="shared" si="1"/>
        <v>8</v>
      </c>
      <c r="F81" s="165">
        <f t="shared" si="0"/>
        <v>4.2238648363252373E-3</v>
      </c>
      <c r="G81" s="149"/>
      <c r="H81" s="150"/>
      <c r="I81" s="151"/>
      <c r="J81" s="150"/>
      <c r="K81" s="150"/>
      <c r="L81" s="150"/>
      <c r="M81" s="150"/>
      <c r="N81" s="150"/>
      <c r="O81" s="150"/>
      <c r="P81" s="152"/>
      <c r="Q81" s="150"/>
      <c r="R81" s="150"/>
      <c r="S81" s="150"/>
      <c r="T81" s="150"/>
      <c r="U81" s="150"/>
      <c r="V81" s="150"/>
      <c r="W81" s="150"/>
      <c r="X81" s="150"/>
    </row>
    <row r="82" spans="1:35" ht="18" customHeight="1">
      <c r="A82" s="160">
        <v>23</v>
      </c>
      <c r="B82" s="161" t="s">
        <v>60</v>
      </c>
      <c r="C82" s="162">
        <v>1027</v>
      </c>
      <c r="D82" s="163">
        <v>1008</v>
      </c>
      <c r="E82" s="164">
        <f t="shared" si="1"/>
        <v>19</v>
      </c>
      <c r="F82" s="165">
        <f t="shared" si="0"/>
        <v>1.8500486854917234E-2</v>
      </c>
      <c r="G82" s="149"/>
      <c r="H82" s="150"/>
      <c r="I82" s="151"/>
      <c r="J82" s="150"/>
      <c r="K82" s="150"/>
      <c r="L82" s="150"/>
      <c r="M82" s="150"/>
      <c r="N82" s="150"/>
      <c r="O82" s="150"/>
      <c r="P82" s="152"/>
      <c r="Q82" s="150"/>
      <c r="R82" s="150"/>
      <c r="S82" s="150"/>
      <c r="T82" s="150"/>
      <c r="U82" s="150"/>
      <c r="V82" s="150"/>
      <c r="W82" s="150"/>
      <c r="X82" s="150"/>
    </row>
    <row r="83" spans="1:35" ht="18" customHeight="1">
      <c r="A83" s="160">
        <v>24</v>
      </c>
      <c r="B83" s="161" t="s">
        <v>61</v>
      </c>
      <c r="C83" s="162">
        <v>1069</v>
      </c>
      <c r="D83" s="163">
        <v>1018</v>
      </c>
      <c r="E83" s="164">
        <f t="shared" si="1"/>
        <v>51</v>
      </c>
      <c r="F83" s="165">
        <f t="shared" si="0"/>
        <v>4.7708138447146865E-2</v>
      </c>
      <c r="G83" s="149"/>
      <c r="H83" s="150"/>
      <c r="I83" s="151"/>
      <c r="J83" s="150"/>
      <c r="K83" s="150"/>
      <c r="L83" s="150"/>
      <c r="M83" s="150"/>
      <c r="N83" s="150"/>
      <c r="O83" s="150"/>
      <c r="P83" s="152"/>
      <c r="Q83" s="150"/>
      <c r="R83" s="150"/>
      <c r="S83" s="150"/>
      <c r="T83" s="150"/>
      <c r="U83" s="150"/>
      <c r="V83" s="150"/>
      <c r="W83" s="150"/>
      <c r="X83" s="150"/>
    </row>
    <row r="84" spans="1:35" ht="18" customHeight="1">
      <c r="A84" s="160">
        <v>25</v>
      </c>
      <c r="B84" s="161" t="s">
        <v>62</v>
      </c>
      <c r="C84" s="162">
        <v>1177</v>
      </c>
      <c r="D84" s="163">
        <v>1150</v>
      </c>
      <c r="E84" s="164">
        <f t="shared" si="1"/>
        <v>27</v>
      </c>
      <c r="F84" s="165">
        <f t="shared" si="0"/>
        <v>2.2939677145284623E-2</v>
      </c>
      <c r="G84" s="149"/>
      <c r="H84" s="150"/>
      <c r="I84" s="151"/>
      <c r="J84" s="150"/>
      <c r="K84" s="150"/>
      <c r="L84" s="150"/>
      <c r="M84" s="150"/>
      <c r="N84" s="150"/>
      <c r="O84" s="150"/>
      <c r="P84" s="152"/>
      <c r="Q84" s="150"/>
      <c r="R84" s="150"/>
      <c r="S84" s="150"/>
      <c r="T84" s="150"/>
      <c r="U84" s="150"/>
      <c r="V84" s="150"/>
      <c r="W84" s="150"/>
      <c r="X84" s="150"/>
    </row>
    <row r="85" spans="1:35" ht="18" customHeight="1">
      <c r="A85" s="160">
        <v>26</v>
      </c>
      <c r="B85" s="161" t="s">
        <v>63</v>
      </c>
      <c r="C85" s="162">
        <v>1190</v>
      </c>
      <c r="D85" s="163">
        <v>1188</v>
      </c>
      <c r="E85" s="164">
        <f t="shared" si="1"/>
        <v>2</v>
      </c>
      <c r="F85" s="165">
        <f t="shared" si="0"/>
        <v>1.6806722689075631E-3</v>
      </c>
      <c r="G85" s="149"/>
      <c r="H85" s="150"/>
      <c r="I85" s="151"/>
      <c r="J85" s="150"/>
      <c r="K85" s="150"/>
      <c r="L85" s="150"/>
      <c r="M85" s="150"/>
      <c r="N85" s="150"/>
      <c r="O85" s="150"/>
      <c r="P85" s="152"/>
      <c r="Q85" s="150"/>
      <c r="R85" s="150"/>
      <c r="S85" s="150"/>
      <c r="T85" s="150"/>
      <c r="U85" s="150"/>
      <c r="V85" s="150"/>
      <c r="W85" s="150"/>
      <c r="X85" s="150"/>
    </row>
    <row r="86" spans="1:35" ht="18" customHeight="1">
      <c r="A86" s="160">
        <v>27</v>
      </c>
      <c r="B86" s="161" t="s">
        <v>64</v>
      </c>
      <c r="C86" s="162">
        <v>1243</v>
      </c>
      <c r="D86" s="163">
        <v>1238</v>
      </c>
      <c r="E86" s="164">
        <f t="shared" si="1"/>
        <v>5</v>
      </c>
      <c r="F86" s="165">
        <f t="shared" si="0"/>
        <v>4.0225261464199519E-3</v>
      </c>
      <c r="G86" s="149"/>
      <c r="H86" s="150"/>
      <c r="I86" s="151"/>
      <c r="J86" s="150"/>
      <c r="K86" s="150"/>
      <c r="L86" s="150"/>
      <c r="M86" s="150"/>
      <c r="N86" s="150"/>
      <c r="O86" s="150"/>
      <c r="P86" s="152"/>
      <c r="Q86" s="150"/>
      <c r="R86" s="150"/>
      <c r="S86" s="150"/>
      <c r="T86" s="150"/>
      <c r="U86" s="150"/>
      <c r="V86" s="150"/>
      <c r="W86" s="150"/>
      <c r="X86" s="150"/>
    </row>
    <row r="87" spans="1:35" ht="18" customHeight="1">
      <c r="A87" s="160">
        <v>28</v>
      </c>
      <c r="B87" s="166" t="s">
        <v>65</v>
      </c>
      <c r="C87" s="162">
        <v>1061</v>
      </c>
      <c r="D87" s="167">
        <v>1061</v>
      </c>
      <c r="E87" s="164">
        <f t="shared" si="1"/>
        <v>0</v>
      </c>
      <c r="F87" s="165">
        <f t="shared" si="0"/>
        <v>0</v>
      </c>
      <c r="G87" s="149"/>
      <c r="H87" s="150"/>
      <c r="I87" s="151"/>
      <c r="J87" s="150"/>
      <c r="K87" s="150"/>
      <c r="L87" s="150"/>
      <c r="M87" s="150"/>
      <c r="N87" s="150"/>
      <c r="O87" s="150"/>
      <c r="P87" s="152"/>
      <c r="Q87" s="150"/>
      <c r="R87" s="150"/>
      <c r="S87" s="150"/>
      <c r="T87" s="150"/>
      <c r="U87" s="150"/>
      <c r="V87" s="150"/>
      <c r="W87" s="150"/>
      <c r="X87" s="150"/>
    </row>
    <row r="88" spans="1:35" ht="18" customHeight="1">
      <c r="A88" s="160">
        <v>29</v>
      </c>
      <c r="B88" s="166" t="s">
        <v>66</v>
      </c>
      <c r="C88" s="162">
        <v>653</v>
      </c>
      <c r="D88" s="167">
        <v>640</v>
      </c>
      <c r="E88" s="164">
        <f t="shared" si="1"/>
        <v>13</v>
      </c>
      <c r="F88" s="165">
        <f t="shared" si="0"/>
        <v>1.9908116385911178E-2</v>
      </c>
      <c r="G88" s="149"/>
      <c r="H88" s="150"/>
      <c r="I88" s="151"/>
      <c r="J88" s="150"/>
      <c r="K88" s="150"/>
      <c r="L88" s="150"/>
      <c r="M88" s="150"/>
      <c r="N88" s="150"/>
      <c r="O88" s="150"/>
      <c r="P88" s="152"/>
      <c r="Q88" s="150"/>
      <c r="R88" s="150"/>
      <c r="S88" s="150"/>
      <c r="T88" s="150"/>
      <c r="U88" s="150"/>
      <c r="V88" s="150"/>
      <c r="W88" s="150"/>
      <c r="X88" s="150"/>
    </row>
    <row r="89" spans="1:35" ht="18" customHeight="1">
      <c r="A89" s="160">
        <v>30</v>
      </c>
      <c r="B89" s="166" t="s">
        <v>67</v>
      </c>
      <c r="C89" s="162">
        <v>803</v>
      </c>
      <c r="D89" s="167">
        <v>803</v>
      </c>
      <c r="E89" s="164">
        <f t="shared" si="1"/>
        <v>0</v>
      </c>
      <c r="F89" s="165">
        <f t="shared" si="0"/>
        <v>0</v>
      </c>
      <c r="G89" s="149"/>
      <c r="H89" s="150"/>
      <c r="I89" s="151"/>
      <c r="J89" s="150"/>
      <c r="K89" s="150"/>
      <c r="L89" s="150"/>
      <c r="M89" s="150"/>
      <c r="N89" s="150"/>
      <c r="O89" s="150"/>
      <c r="P89" s="152"/>
      <c r="Q89" s="150"/>
      <c r="R89" s="150"/>
      <c r="S89" s="150"/>
      <c r="T89" s="150"/>
      <c r="U89" s="150"/>
      <c r="V89" s="150"/>
      <c r="W89" s="150"/>
      <c r="X89" s="150"/>
    </row>
    <row r="90" spans="1:35" ht="18" customHeight="1">
      <c r="A90" s="160">
        <v>31</v>
      </c>
      <c r="B90" s="166" t="s">
        <v>68</v>
      </c>
      <c r="C90" s="162">
        <v>480</v>
      </c>
      <c r="D90" s="167">
        <v>476</v>
      </c>
      <c r="E90" s="164">
        <f t="shared" si="1"/>
        <v>4</v>
      </c>
      <c r="F90" s="165">
        <f t="shared" si="0"/>
        <v>8.3333333333333332E-3</v>
      </c>
      <c r="G90" s="149"/>
      <c r="H90" s="150"/>
      <c r="I90" s="151"/>
      <c r="J90" s="150"/>
      <c r="K90" s="150"/>
      <c r="L90" s="150"/>
      <c r="M90" s="150"/>
      <c r="N90" s="150"/>
      <c r="O90" s="150"/>
      <c r="P90" s="152"/>
      <c r="Q90" s="150"/>
      <c r="R90" s="150"/>
      <c r="S90" s="150"/>
      <c r="T90" s="150"/>
      <c r="U90" s="150"/>
      <c r="V90" s="150"/>
      <c r="W90" s="150"/>
      <c r="X90" s="150"/>
    </row>
    <row r="91" spans="1:35" ht="18" customHeight="1">
      <c r="A91" s="160">
        <v>32</v>
      </c>
      <c r="B91" s="166" t="s">
        <v>69</v>
      </c>
      <c r="C91" s="162">
        <v>389</v>
      </c>
      <c r="D91" s="167">
        <v>389</v>
      </c>
      <c r="E91" s="164">
        <f t="shared" si="1"/>
        <v>0</v>
      </c>
      <c r="F91" s="165">
        <f t="shared" si="0"/>
        <v>0</v>
      </c>
      <c r="G91" s="149"/>
      <c r="H91" s="150"/>
      <c r="I91" s="151"/>
      <c r="J91" s="150"/>
      <c r="K91" s="150"/>
      <c r="L91" s="150"/>
      <c r="M91" s="150"/>
      <c r="N91" s="150"/>
      <c r="O91" s="150"/>
      <c r="P91" s="152"/>
      <c r="Q91" s="150"/>
      <c r="R91" s="150"/>
      <c r="S91" s="150"/>
      <c r="T91" s="150"/>
      <c r="U91" s="150"/>
      <c r="V91" s="150"/>
      <c r="W91" s="150"/>
      <c r="X91" s="150"/>
    </row>
    <row r="92" spans="1:35" ht="18" customHeight="1">
      <c r="A92" s="160">
        <v>33</v>
      </c>
      <c r="B92" s="166" t="s">
        <v>70</v>
      </c>
      <c r="C92" s="162">
        <v>637</v>
      </c>
      <c r="D92" s="167">
        <v>614</v>
      </c>
      <c r="E92" s="164">
        <f t="shared" si="1"/>
        <v>23</v>
      </c>
      <c r="F92" s="165">
        <f t="shared" si="0"/>
        <v>3.6106750392464679E-2</v>
      </c>
      <c r="G92" s="149"/>
      <c r="H92" s="150"/>
      <c r="I92" s="151"/>
      <c r="J92" s="150"/>
      <c r="K92" s="150"/>
      <c r="L92" s="150"/>
      <c r="M92" s="150"/>
      <c r="N92" s="150"/>
      <c r="O92" s="150"/>
      <c r="P92" s="152"/>
      <c r="Q92" s="150"/>
      <c r="R92" s="150"/>
      <c r="S92" s="150"/>
      <c r="T92" s="150"/>
      <c r="U92" s="150"/>
      <c r="V92" s="150"/>
      <c r="W92" s="150"/>
      <c r="X92" s="150"/>
    </row>
    <row r="93" spans="1:35" ht="18" customHeight="1" thickBot="1">
      <c r="A93" s="168"/>
      <c r="B93" s="169" t="s">
        <v>14</v>
      </c>
      <c r="C93" s="170">
        <f>SUM(C60:C92)</f>
        <v>40225</v>
      </c>
      <c r="D93" s="170">
        <f>SUM(D60:D92)</f>
        <v>39820</v>
      </c>
      <c r="E93" s="171">
        <f t="shared" si="1"/>
        <v>405</v>
      </c>
      <c r="F93" s="172">
        <f>E93/C93</f>
        <v>1.0068365444375388E-2</v>
      </c>
      <c r="G93" s="173">
        <f>D93/C93</f>
        <v>0.98993163455562461</v>
      </c>
      <c r="H93" s="150">
        <f>C93+C130</f>
        <v>53906</v>
      </c>
      <c r="I93" s="150">
        <f>D93+D130</f>
        <v>53427</v>
      </c>
      <c r="J93" s="150"/>
      <c r="K93" s="150"/>
      <c r="L93" s="150"/>
      <c r="M93" s="150"/>
      <c r="N93" s="150"/>
      <c r="O93" s="150"/>
      <c r="P93" s="152"/>
      <c r="Q93" s="150"/>
      <c r="R93" s="150"/>
      <c r="S93" s="150"/>
      <c r="T93" s="150"/>
      <c r="U93" s="150"/>
      <c r="V93" s="150"/>
      <c r="W93" s="150"/>
      <c r="X93" s="150"/>
    </row>
    <row r="94" spans="1:35" ht="18" customHeight="1">
      <c r="A94" s="174"/>
      <c r="B94" s="175"/>
      <c r="C94" s="176"/>
      <c r="D94" s="177"/>
      <c r="E94" s="178"/>
      <c r="F94" s="179"/>
      <c r="G94" s="149"/>
      <c r="H94" s="150"/>
      <c r="I94" s="151"/>
      <c r="J94" s="150"/>
      <c r="K94" s="150"/>
      <c r="L94" s="150"/>
      <c r="M94" s="150"/>
      <c r="N94" s="150"/>
      <c r="O94" s="150"/>
      <c r="P94" s="152"/>
      <c r="Q94" s="150"/>
      <c r="R94" s="150"/>
      <c r="S94" s="150"/>
      <c r="T94" s="150"/>
      <c r="U94" s="150"/>
      <c r="V94" s="150"/>
      <c r="W94" s="150"/>
      <c r="X94" s="150"/>
    </row>
    <row r="95" spans="1:35" ht="18" customHeight="1" thickBot="1">
      <c r="A95" s="1231" t="s">
        <v>324</v>
      </c>
      <c r="B95" s="1231"/>
      <c r="C95" s="1231"/>
      <c r="D95" s="1231"/>
      <c r="E95" s="1231"/>
      <c r="F95" s="1231"/>
      <c r="G95" s="1231"/>
      <c r="H95" s="1285" t="s">
        <v>71</v>
      </c>
      <c r="I95" s="1285"/>
      <c r="J95" s="1285"/>
      <c r="K95" s="180"/>
      <c r="L95" s="1281" t="s">
        <v>72</v>
      </c>
      <c r="M95" s="1282"/>
      <c r="N95" s="1283"/>
      <c r="O95" s="181"/>
      <c r="P95" s="155"/>
      <c r="Q95" s="181"/>
      <c r="R95" s="181"/>
      <c r="S95" s="181"/>
      <c r="T95" s="181"/>
      <c r="U95" s="181"/>
      <c r="V95" s="181"/>
      <c r="W95" s="181"/>
      <c r="X95" s="181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</row>
    <row r="96" spans="1:35" ht="36" customHeight="1">
      <c r="A96" s="183" t="s">
        <v>32</v>
      </c>
      <c r="B96" s="184" t="s">
        <v>33</v>
      </c>
      <c r="C96" s="184" t="s">
        <v>34</v>
      </c>
      <c r="D96" s="185" t="s">
        <v>35</v>
      </c>
      <c r="E96" s="186" t="s">
        <v>36</v>
      </c>
      <c r="F96" s="187" t="s">
        <v>37</v>
      </c>
      <c r="G96" s="188"/>
      <c r="H96" s="189" t="s">
        <v>73</v>
      </c>
      <c r="I96" s="189" t="s">
        <v>74</v>
      </c>
      <c r="J96" s="189" t="s">
        <v>75</v>
      </c>
      <c r="K96" s="190"/>
      <c r="L96" s="191" t="s">
        <v>73</v>
      </c>
      <c r="M96" s="191" t="s">
        <v>74</v>
      </c>
      <c r="N96" s="191" t="s">
        <v>75</v>
      </c>
      <c r="O96" s="192"/>
      <c r="P96" s="152"/>
      <c r="Q96" s="192"/>
      <c r="R96" s="192"/>
      <c r="S96" s="192"/>
      <c r="T96" s="192"/>
      <c r="U96" s="192"/>
      <c r="V96" s="192"/>
      <c r="W96" s="192"/>
      <c r="X96" s="182"/>
      <c r="Y96" s="193"/>
      <c r="Z96" s="193"/>
      <c r="AA96" s="193"/>
      <c r="AB96" s="193"/>
      <c r="AC96" s="194"/>
      <c r="AD96" s="194"/>
      <c r="AE96" s="194"/>
      <c r="AF96" s="182"/>
      <c r="AG96" s="182"/>
      <c r="AH96" s="182"/>
    </row>
    <row r="97" spans="1:34" ht="18" customHeight="1">
      <c r="A97" s="195">
        <v>1</v>
      </c>
      <c r="B97" s="161" t="s">
        <v>38</v>
      </c>
      <c r="C97" s="196">
        <v>506</v>
      </c>
      <c r="D97" s="196">
        <v>504</v>
      </c>
      <c r="E97" s="197">
        <f>C97-D97</f>
        <v>2</v>
      </c>
      <c r="F97" s="198">
        <f>E97/C97</f>
        <v>3.952569169960474E-3</v>
      </c>
      <c r="G97" s="188"/>
      <c r="H97" s="199">
        <v>154</v>
      </c>
      <c r="I97" s="200">
        <v>352</v>
      </c>
      <c r="J97" s="201">
        <f t="shared" ref="J97:J132" si="2">H97+I97</f>
        <v>506</v>
      </c>
      <c r="K97" s="192"/>
      <c r="L97" s="202">
        <v>154</v>
      </c>
      <c r="M97" s="199">
        <v>350</v>
      </c>
      <c r="N97" s="201">
        <f>SUM(L97:M97)</f>
        <v>504</v>
      </c>
      <c r="O97" s="192"/>
      <c r="P97" s="152"/>
      <c r="Q97" s="192"/>
      <c r="R97" s="192"/>
      <c r="S97" s="192"/>
      <c r="T97" s="192"/>
      <c r="U97" s="192"/>
      <c r="V97" s="192"/>
      <c r="W97" s="19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</row>
    <row r="98" spans="1:34" ht="18" customHeight="1">
      <c r="A98" s="195">
        <v>2</v>
      </c>
      <c r="B98" s="161" t="s">
        <v>39</v>
      </c>
      <c r="C98" s="196">
        <v>824</v>
      </c>
      <c r="D98" s="196">
        <v>824</v>
      </c>
      <c r="E98" s="197">
        <f t="shared" ref="E98:E130" si="3">C98-D98</f>
        <v>0</v>
      </c>
      <c r="F98" s="198">
        <f t="shared" ref="F98:F132" si="4">E98/C98</f>
        <v>0</v>
      </c>
      <c r="G98" s="188"/>
      <c r="H98" s="199">
        <v>202</v>
      </c>
      <c r="I98" s="200">
        <v>622</v>
      </c>
      <c r="J98" s="201">
        <f t="shared" si="2"/>
        <v>824</v>
      </c>
      <c r="K98" s="192"/>
      <c r="L98" s="202">
        <v>202</v>
      </c>
      <c r="M98" s="199">
        <v>622</v>
      </c>
      <c r="N98" s="201">
        <f t="shared" ref="N98:N130" si="5">SUM(L98:M98)</f>
        <v>824</v>
      </c>
      <c r="O98" s="192"/>
      <c r="P98" s="152"/>
      <c r="Q98" s="192"/>
      <c r="R98" s="192"/>
      <c r="S98" s="192"/>
      <c r="T98" s="192"/>
      <c r="U98" s="192"/>
      <c r="V98" s="192"/>
      <c r="W98" s="19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</row>
    <row r="99" spans="1:34" ht="18" customHeight="1">
      <c r="A99" s="195">
        <v>3</v>
      </c>
      <c r="B99" s="161" t="s">
        <v>40</v>
      </c>
      <c r="C99" s="196">
        <v>377</v>
      </c>
      <c r="D99" s="196">
        <v>377</v>
      </c>
      <c r="E99" s="197">
        <f t="shared" si="3"/>
        <v>0</v>
      </c>
      <c r="F99" s="198">
        <f t="shared" si="4"/>
        <v>0</v>
      </c>
      <c r="G99" s="188"/>
      <c r="H99" s="199">
        <v>106</v>
      </c>
      <c r="I99" s="200">
        <v>271</v>
      </c>
      <c r="J99" s="201">
        <f t="shared" si="2"/>
        <v>377</v>
      </c>
      <c r="K99" s="192"/>
      <c r="L99" s="202">
        <v>106</v>
      </c>
      <c r="M99" s="199">
        <v>271</v>
      </c>
      <c r="N99" s="201">
        <f t="shared" si="5"/>
        <v>377</v>
      </c>
      <c r="O99" s="192"/>
      <c r="P99" s="152"/>
      <c r="Q99" s="192"/>
      <c r="R99" s="192"/>
      <c r="S99" s="192"/>
      <c r="T99" s="192"/>
      <c r="U99" s="192"/>
      <c r="V99" s="192"/>
      <c r="W99" s="19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</row>
    <row r="100" spans="1:34" ht="18" customHeight="1">
      <c r="A100" s="195">
        <v>4</v>
      </c>
      <c r="B100" s="161" t="s">
        <v>41</v>
      </c>
      <c r="C100" s="196">
        <v>547</v>
      </c>
      <c r="D100" s="196">
        <v>545</v>
      </c>
      <c r="E100" s="197">
        <f t="shared" si="3"/>
        <v>2</v>
      </c>
      <c r="F100" s="198">
        <f t="shared" si="4"/>
        <v>3.6563071297989031E-3</v>
      </c>
      <c r="G100" s="188"/>
      <c r="H100" s="199">
        <v>159</v>
      </c>
      <c r="I100" s="200">
        <v>388</v>
      </c>
      <c r="J100" s="201">
        <f t="shared" si="2"/>
        <v>547</v>
      </c>
      <c r="K100" s="192"/>
      <c r="L100" s="202">
        <v>158</v>
      </c>
      <c r="M100" s="199">
        <v>387</v>
      </c>
      <c r="N100" s="201">
        <f t="shared" si="5"/>
        <v>545</v>
      </c>
      <c r="O100" s="192"/>
      <c r="P100" s="152"/>
      <c r="Q100" s="192"/>
      <c r="R100" s="192"/>
      <c r="S100" s="192"/>
      <c r="T100" s="192"/>
      <c r="U100" s="192"/>
      <c r="V100" s="192"/>
      <c r="W100" s="19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</row>
    <row r="101" spans="1:34" ht="18" customHeight="1">
      <c r="A101" s="195">
        <v>5</v>
      </c>
      <c r="B101" s="161" t="s">
        <v>42</v>
      </c>
      <c r="C101" s="196">
        <v>182</v>
      </c>
      <c r="D101" s="196">
        <v>182</v>
      </c>
      <c r="E101" s="197">
        <f t="shared" si="3"/>
        <v>0</v>
      </c>
      <c r="F101" s="198">
        <f t="shared" si="4"/>
        <v>0</v>
      </c>
      <c r="G101" s="188"/>
      <c r="H101" s="199">
        <v>63</v>
      </c>
      <c r="I101" s="200">
        <v>119</v>
      </c>
      <c r="J101" s="201">
        <f t="shared" si="2"/>
        <v>182</v>
      </c>
      <c r="K101" s="192"/>
      <c r="L101" s="202">
        <v>63</v>
      </c>
      <c r="M101" s="199">
        <v>119</v>
      </c>
      <c r="N101" s="201">
        <f t="shared" si="5"/>
        <v>182</v>
      </c>
      <c r="O101" s="192"/>
      <c r="P101" s="152"/>
      <c r="Q101" s="192"/>
      <c r="R101" s="192"/>
      <c r="S101" s="192"/>
      <c r="T101" s="192"/>
      <c r="U101" s="192"/>
      <c r="V101" s="192"/>
      <c r="W101" s="19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</row>
    <row r="102" spans="1:34" ht="18" customHeight="1">
      <c r="A102" s="195">
        <v>6</v>
      </c>
      <c r="B102" s="161" t="s">
        <v>43</v>
      </c>
      <c r="C102" s="196">
        <v>321</v>
      </c>
      <c r="D102" s="196">
        <v>315</v>
      </c>
      <c r="E102" s="197">
        <f t="shared" si="3"/>
        <v>6</v>
      </c>
      <c r="F102" s="198">
        <f t="shared" si="4"/>
        <v>1.8691588785046728E-2</v>
      </c>
      <c r="G102" s="188"/>
      <c r="H102" s="199">
        <v>59</v>
      </c>
      <c r="I102" s="200">
        <v>262</v>
      </c>
      <c r="J102" s="201">
        <f t="shared" si="2"/>
        <v>321</v>
      </c>
      <c r="K102" s="192"/>
      <c r="L102" s="202">
        <v>58</v>
      </c>
      <c r="M102" s="199">
        <v>257</v>
      </c>
      <c r="N102" s="201">
        <f t="shared" si="5"/>
        <v>315</v>
      </c>
      <c r="O102" s="192"/>
      <c r="P102" s="152"/>
      <c r="Q102" s="192"/>
      <c r="R102" s="192"/>
      <c r="S102" s="192"/>
      <c r="T102" s="192"/>
      <c r="U102" s="192"/>
      <c r="V102" s="192"/>
      <c r="W102" s="19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</row>
    <row r="103" spans="1:34" ht="18" customHeight="1">
      <c r="A103" s="195">
        <v>7</v>
      </c>
      <c r="B103" s="161" t="s">
        <v>44</v>
      </c>
      <c r="C103" s="196">
        <v>522</v>
      </c>
      <c r="D103" s="196">
        <v>516</v>
      </c>
      <c r="E103" s="197">
        <f t="shared" si="3"/>
        <v>6</v>
      </c>
      <c r="F103" s="198">
        <f t="shared" si="4"/>
        <v>1.1494252873563218E-2</v>
      </c>
      <c r="G103" s="188"/>
      <c r="H103" s="199">
        <v>67</v>
      </c>
      <c r="I103" s="200">
        <v>455</v>
      </c>
      <c r="J103" s="201">
        <f t="shared" si="2"/>
        <v>522</v>
      </c>
      <c r="K103" s="192"/>
      <c r="L103" s="202">
        <v>67</v>
      </c>
      <c r="M103" s="199">
        <v>449</v>
      </c>
      <c r="N103" s="201">
        <f t="shared" si="5"/>
        <v>516</v>
      </c>
      <c r="O103" s="192"/>
      <c r="P103" s="152"/>
      <c r="Q103" s="192"/>
      <c r="R103" s="192"/>
      <c r="S103" s="192"/>
      <c r="T103" s="192"/>
      <c r="U103" s="192"/>
      <c r="V103" s="192"/>
      <c r="W103" s="19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</row>
    <row r="104" spans="1:34" ht="18" customHeight="1">
      <c r="A104" s="195">
        <v>8</v>
      </c>
      <c r="B104" s="161" t="s">
        <v>45</v>
      </c>
      <c r="C104" s="196">
        <v>882</v>
      </c>
      <c r="D104" s="196">
        <v>882</v>
      </c>
      <c r="E104" s="197">
        <f t="shared" si="3"/>
        <v>0</v>
      </c>
      <c r="F104" s="198">
        <f t="shared" si="4"/>
        <v>0</v>
      </c>
      <c r="G104" s="188"/>
      <c r="H104" s="199">
        <v>234</v>
      </c>
      <c r="I104" s="200">
        <v>648</v>
      </c>
      <c r="J104" s="201">
        <f t="shared" si="2"/>
        <v>882</v>
      </c>
      <c r="K104" s="192"/>
      <c r="L104" s="202">
        <v>234</v>
      </c>
      <c r="M104" s="199">
        <v>648</v>
      </c>
      <c r="N104" s="201">
        <f t="shared" si="5"/>
        <v>882</v>
      </c>
      <c r="O104" s="192"/>
      <c r="P104" s="152"/>
      <c r="Q104" s="192"/>
      <c r="R104" s="192"/>
      <c r="S104" s="192"/>
      <c r="T104" s="192"/>
      <c r="U104" s="192"/>
      <c r="V104" s="192"/>
      <c r="W104" s="19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</row>
    <row r="105" spans="1:34" ht="18" customHeight="1">
      <c r="A105" s="195">
        <v>9</v>
      </c>
      <c r="B105" s="161" t="s">
        <v>46</v>
      </c>
      <c r="C105" s="196">
        <v>403</v>
      </c>
      <c r="D105" s="196">
        <v>402</v>
      </c>
      <c r="E105" s="197">
        <f t="shared" si="3"/>
        <v>1</v>
      </c>
      <c r="F105" s="198">
        <f t="shared" si="4"/>
        <v>2.4813895781637717E-3</v>
      </c>
      <c r="G105" s="188"/>
      <c r="H105" s="199">
        <v>183</v>
      </c>
      <c r="I105" s="200">
        <v>220</v>
      </c>
      <c r="J105" s="201">
        <f t="shared" si="2"/>
        <v>403</v>
      </c>
      <c r="K105" s="192"/>
      <c r="L105" s="202">
        <v>183</v>
      </c>
      <c r="M105" s="199">
        <v>219</v>
      </c>
      <c r="N105" s="201">
        <f t="shared" si="5"/>
        <v>402</v>
      </c>
      <c r="O105" s="192"/>
      <c r="P105" s="152"/>
      <c r="Q105" s="192"/>
      <c r="R105" s="192"/>
      <c r="S105" s="192"/>
      <c r="T105" s="192"/>
      <c r="U105" s="192"/>
      <c r="V105" s="192"/>
      <c r="W105" s="19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</row>
    <row r="106" spans="1:34" ht="18" customHeight="1">
      <c r="A106" s="195">
        <v>10</v>
      </c>
      <c r="B106" s="161" t="s">
        <v>47</v>
      </c>
      <c r="C106" s="196">
        <v>198</v>
      </c>
      <c r="D106" s="196">
        <v>198</v>
      </c>
      <c r="E106" s="197">
        <f t="shared" si="3"/>
        <v>0</v>
      </c>
      <c r="F106" s="198">
        <f t="shared" si="4"/>
        <v>0</v>
      </c>
      <c r="G106" s="188"/>
      <c r="H106" s="199">
        <v>7</v>
      </c>
      <c r="I106" s="200">
        <v>191</v>
      </c>
      <c r="J106" s="201">
        <f t="shared" si="2"/>
        <v>198</v>
      </c>
      <c r="K106" s="192"/>
      <c r="L106" s="202">
        <v>7</v>
      </c>
      <c r="M106" s="199">
        <v>191</v>
      </c>
      <c r="N106" s="201">
        <f t="shared" si="5"/>
        <v>198</v>
      </c>
      <c r="O106" s="192"/>
      <c r="P106" s="152"/>
      <c r="Q106" s="192"/>
      <c r="R106" s="192"/>
      <c r="S106" s="192"/>
      <c r="T106" s="192"/>
      <c r="U106" s="192"/>
      <c r="V106" s="192"/>
      <c r="W106" s="19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</row>
    <row r="107" spans="1:34" ht="18" customHeight="1">
      <c r="A107" s="195">
        <v>11</v>
      </c>
      <c r="B107" s="161" t="s">
        <v>48</v>
      </c>
      <c r="C107" s="196">
        <v>510</v>
      </c>
      <c r="D107" s="196">
        <v>507</v>
      </c>
      <c r="E107" s="197">
        <f t="shared" si="3"/>
        <v>3</v>
      </c>
      <c r="F107" s="198">
        <f t="shared" si="4"/>
        <v>5.8823529411764705E-3</v>
      </c>
      <c r="G107" s="188"/>
      <c r="H107" s="199">
        <v>155</v>
      </c>
      <c r="I107" s="200">
        <v>355</v>
      </c>
      <c r="J107" s="201">
        <f t="shared" si="2"/>
        <v>510</v>
      </c>
      <c r="K107" s="192"/>
      <c r="L107" s="202">
        <v>155</v>
      </c>
      <c r="M107" s="199">
        <v>352</v>
      </c>
      <c r="N107" s="201">
        <f t="shared" si="5"/>
        <v>507</v>
      </c>
      <c r="O107" s="192"/>
      <c r="P107" s="152"/>
      <c r="Q107" s="192"/>
      <c r="R107" s="192"/>
      <c r="S107" s="192"/>
      <c r="T107" s="192"/>
      <c r="U107" s="192"/>
      <c r="V107" s="192"/>
      <c r="W107" s="19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</row>
    <row r="108" spans="1:34" ht="18" customHeight="1">
      <c r="A108" s="195">
        <v>12</v>
      </c>
      <c r="B108" s="161" t="s">
        <v>49</v>
      </c>
      <c r="C108" s="196">
        <v>470</v>
      </c>
      <c r="D108" s="196">
        <v>469</v>
      </c>
      <c r="E108" s="197">
        <f t="shared" si="3"/>
        <v>1</v>
      </c>
      <c r="F108" s="198">
        <f t="shared" si="4"/>
        <v>2.1276595744680851E-3</v>
      </c>
      <c r="G108" s="188"/>
      <c r="H108" s="199">
        <v>171</v>
      </c>
      <c r="I108" s="200">
        <v>299</v>
      </c>
      <c r="J108" s="201">
        <f t="shared" si="2"/>
        <v>470</v>
      </c>
      <c r="K108" s="192"/>
      <c r="L108" s="202">
        <v>171</v>
      </c>
      <c r="M108" s="199">
        <v>298</v>
      </c>
      <c r="N108" s="201">
        <f t="shared" si="5"/>
        <v>469</v>
      </c>
      <c r="O108" s="192"/>
      <c r="P108" s="152"/>
      <c r="Q108" s="192"/>
      <c r="R108" s="192"/>
      <c r="S108" s="192"/>
      <c r="T108" s="192"/>
      <c r="U108" s="192"/>
      <c r="V108" s="192"/>
      <c r="W108" s="19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</row>
    <row r="109" spans="1:34" ht="18" customHeight="1">
      <c r="A109" s="195">
        <v>13</v>
      </c>
      <c r="B109" s="161" t="s">
        <v>50</v>
      </c>
      <c r="C109" s="196">
        <v>557</v>
      </c>
      <c r="D109" s="196">
        <v>553</v>
      </c>
      <c r="E109" s="197">
        <f t="shared" si="3"/>
        <v>4</v>
      </c>
      <c r="F109" s="198">
        <f t="shared" si="4"/>
        <v>7.1813285457809697E-3</v>
      </c>
      <c r="G109" s="188"/>
      <c r="H109" s="199">
        <v>131</v>
      </c>
      <c r="I109" s="200">
        <v>426</v>
      </c>
      <c r="J109" s="201">
        <f t="shared" si="2"/>
        <v>557</v>
      </c>
      <c r="K109" s="192"/>
      <c r="L109" s="202">
        <v>131</v>
      </c>
      <c r="M109" s="199">
        <v>422</v>
      </c>
      <c r="N109" s="201">
        <f t="shared" si="5"/>
        <v>553</v>
      </c>
      <c r="O109" s="192"/>
      <c r="P109" s="152"/>
      <c r="Q109" s="192"/>
      <c r="R109" s="192"/>
      <c r="S109" s="192"/>
      <c r="T109" s="192"/>
      <c r="U109" s="192"/>
      <c r="V109" s="192"/>
      <c r="W109" s="19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</row>
    <row r="110" spans="1:34" ht="18" customHeight="1">
      <c r="A110" s="195">
        <v>14</v>
      </c>
      <c r="B110" s="161" t="s">
        <v>51</v>
      </c>
      <c r="C110" s="196">
        <v>394</v>
      </c>
      <c r="D110" s="196">
        <v>383</v>
      </c>
      <c r="E110" s="197">
        <f t="shared" si="3"/>
        <v>11</v>
      </c>
      <c r="F110" s="198">
        <f t="shared" si="4"/>
        <v>2.7918781725888325E-2</v>
      </c>
      <c r="G110" s="188"/>
      <c r="H110" s="199">
        <v>102</v>
      </c>
      <c r="I110" s="200">
        <v>292</v>
      </c>
      <c r="J110" s="201">
        <f t="shared" si="2"/>
        <v>394</v>
      </c>
      <c r="K110" s="192"/>
      <c r="L110" s="202">
        <v>102</v>
      </c>
      <c r="M110" s="199">
        <v>281</v>
      </c>
      <c r="N110" s="201">
        <f t="shared" si="5"/>
        <v>383</v>
      </c>
      <c r="O110" s="192"/>
      <c r="P110" s="152"/>
      <c r="Q110" s="192"/>
      <c r="R110" s="192"/>
      <c r="S110" s="192"/>
      <c r="T110" s="192"/>
      <c r="U110" s="192"/>
      <c r="V110" s="192"/>
      <c r="W110" s="19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</row>
    <row r="111" spans="1:34" ht="18" customHeight="1">
      <c r="A111" s="195">
        <v>15</v>
      </c>
      <c r="B111" s="161" t="s">
        <v>52</v>
      </c>
      <c r="C111" s="196">
        <v>224</v>
      </c>
      <c r="D111" s="196">
        <v>222</v>
      </c>
      <c r="E111" s="197">
        <f t="shared" si="3"/>
        <v>2</v>
      </c>
      <c r="F111" s="198">
        <f t="shared" si="4"/>
        <v>8.9285714285714281E-3</v>
      </c>
      <c r="G111" s="188"/>
      <c r="H111" s="199">
        <v>73</v>
      </c>
      <c r="I111" s="200">
        <v>151</v>
      </c>
      <c r="J111" s="201">
        <f t="shared" si="2"/>
        <v>224</v>
      </c>
      <c r="K111" s="192"/>
      <c r="L111" s="202">
        <v>73</v>
      </c>
      <c r="M111" s="199">
        <v>149</v>
      </c>
      <c r="N111" s="201">
        <f t="shared" si="5"/>
        <v>222</v>
      </c>
      <c r="O111" s="192"/>
      <c r="P111" s="152"/>
      <c r="Q111" s="192"/>
      <c r="R111" s="192"/>
      <c r="S111" s="192"/>
      <c r="T111" s="192"/>
      <c r="U111" s="192"/>
      <c r="V111" s="192"/>
      <c r="W111" s="19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</row>
    <row r="112" spans="1:34" ht="18" customHeight="1">
      <c r="A112" s="203">
        <v>16</v>
      </c>
      <c r="B112" s="161" t="s">
        <v>53</v>
      </c>
      <c r="C112" s="196">
        <v>725</v>
      </c>
      <c r="D112" s="196">
        <v>715</v>
      </c>
      <c r="E112" s="197">
        <f t="shared" si="3"/>
        <v>10</v>
      </c>
      <c r="F112" s="198">
        <f t="shared" si="4"/>
        <v>1.3793103448275862E-2</v>
      </c>
      <c r="G112" s="188"/>
      <c r="H112" s="199">
        <v>183</v>
      </c>
      <c r="I112" s="200">
        <v>542</v>
      </c>
      <c r="J112" s="201">
        <f t="shared" si="2"/>
        <v>725</v>
      </c>
      <c r="K112" s="192"/>
      <c r="L112" s="202">
        <v>183</v>
      </c>
      <c r="M112" s="199">
        <v>532</v>
      </c>
      <c r="N112" s="201">
        <f t="shared" si="5"/>
        <v>715</v>
      </c>
      <c r="O112" s="192"/>
      <c r="P112" s="152"/>
      <c r="Q112" s="192"/>
      <c r="R112" s="192"/>
      <c r="S112" s="192"/>
      <c r="T112" s="192"/>
      <c r="U112" s="192"/>
      <c r="V112" s="192"/>
      <c r="W112" s="19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</row>
    <row r="113" spans="1:34" ht="18" customHeight="1">
      <c r="A113" s="195">
        <v>17</v>
      </c>
      <c r="B113" s="161" t="s">
        <v>54</v>
      </c>
      <c r="C113" s="196">
        <v>296</v>
      </c>
      <c r="D113" s="196">
        <v>295</v>
      </c>
      <c r="E113" s="197">
        <f t="shared" si="3"/>
        <v>1</v>
      </c>
      <c r="F113" s="198">
        <f t="shared" si="4"/>
        <v>3.3783783783783786E-3</v>
      </c>
      <c r="G113" s="188"/>
      <c r="H113" s="199">
        <v>2</v>
      </c>
      <c r="I113" s="200">
        <v>294</v>
      </c>
      <c r="J113" s="201">
        <f t="shared" si="2"/>
        <v>296</v>
      </c>
      <c r="K113" s="192"/>
      <c r="L113" s="202">
        <v>2</v>
      </c>
      <c r="M113" s="199">
        <v>293</v>
      </c>
      <c r="N113" s="201">
        <f t="shared" si="5"/>
        <v>295</v>
      </c>
      <c r="O113" s="192"/>
      <c r="P113" s="152"/>
      <c r="Q113" s="192"/>
      <c r="R113" s="192"/>
      <c r="S113" s="192"/>
      <c r="T113" s="192"/>
      <c r="U113" s="192"/>
      <c r="V113" s="192"/>
      <c r="W113" s="19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</row>
    <row r="114" spans="1:34" ht="18" customHeight="1">
      <c r="A114" s="195">
        <v>18</v>
      </c>
      <c r="B114" s="161" t="s">
        <v>55</v>
      </c>
      <c r="C114" s="196">
        <v>445</v>
      </c>
      <c r="D114" s="196">
        <v>445</v>
      </c>
      <c r="E114" s="197">
        <f t="shared" si="3"/>
        <v>0</v>
      </c>
      <c r="F114" s="198">
        <f t="shared" si="4"/>
        <v>0</v>
      </c>
      <c r="G114" s="188"/>
      <c r="H114" s="199">
        <v>76</v>
      </c>
      <c r="I114" s="200">
        <v>369</v>
      </c>
      <c r="J114" s="201">
        <f t="shared" si="2"/>
        <v>445</v>
      </c>
      <c r="K114" s="192"/>
      <c r="L114" s="202">
        <v>76</v>
      </c>
      <c r="M114" s="199">
        <v>369</v>
      </c>
      <c r="N114" s="201">
        <f t="shared" si="5"/>
        <v>445</v>
      </c>
      <c r="O114" s="192"/>
      <c r="P114" s="152"/>
      <c r="Q114" s="192"/>
      <c r="R114" s="192"/>
      <c r="S114" s="192"/>
      <c r="T114" s="192"/>
      <c r="U114" s="192"/>
      <c r="V114" s="192"/>
      <c r="W114" s="19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</row>
    <row r="115" spans="1:34" ht="18" customHeight="1">
      <c r="A115" s="203">
        <v>19</v>
      </c>
      <c r="B115" s="161" t="s">
        <v>56</v>
      </c>
      <c r="C115" s="196">
        <v>448</v>
      </c>
      <c r="D115" s="196">
        <v>448</v>
      </c>
      <c r="E115" s="197">
        <f t="shared" si="3"/>
        <v>0</v>
      </c>
      <c r="F115" s="198">
        <f t="shared" si="4"/>
        <v>0</v>
      </c>
      <c r="G115" s="188"/>
      <c r="H115" s="199">
        <v>166</v>
      </c>
      <c r="I115" s="200">
        <v>282</v>
      </c>
      <c r="J115" s="201">
        <f t="shared" si="2"/>
        <v>448</v>
      </c>
      <c r="K115" s="192"/>
      <c r="L115" s="202">
        <v>166</v>
      </c>
      <c r="M115" s="199">
        <v>282</v>
      </c>
      <c r="N115" s="201">
        <f t="shared" si="5"/>
        <v>448</v>
      </c>
      <c r="O115" s="192"/>
      <c r="P115" s="152"/>
      <c r="Q115" s="192"/>
      <c r="R115" s="192"/>
      <c r="S115" s="192"/>
      <c r="T115" s="192"/>
      <c r="U115" s="192"/>
      <c r="V115" s="192"/>
      <c r="W115" s="19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</row>
    <row r="116" spans="1:34" ht="18" customHeight="1">
      <c r="A116" s="195">
        <v>20</v>
      </c>
      <c r="B116" s="161" t="s">
        <v>57</v>
      </c>
      <c r="C116" s="196">
        <v>934</v>
      </c>
      <c r="D116" s="196">
        <v>929</v>
      </c>
      <c r="E116" s="197">
        <f t="shared" si="3"/>
        <v>5</v>
      </c>
      <c r="F116" s="198">
        <f t="shared" si="4"/>
        <v>5.3533190578158455E-3</v>
      </c>
      <c r="G116" s="188"/>
      <c r="H116" s="199">
        <v>221</v>
      </c>
      <c r="I116" s="200">
        <v>713</v>
      </c>
      <c r="J116" s="201">
        <f t="shared" si="2"/>
        <v>934</v>
      </c>
      <c r="K116" s="192"/>
      <c r="L116" s="202">
        <v>221</v>
      </c>
      <c r="M116" s="199">
        <v>708</v>
      </c>
      <c r="N116" s="201">
        <f t="shared" si="5"/>
        <v>929</v>
      </c>
      <c r="O116" s="192"/>
      <c r="P116" s="152"/>
      <c r="Q116" s="192"/>
      <c r="R116" s="192"/>
      <c r="S116" s="192"/>
      <c r="T116" s="192"/>
      <c r="U116" s="192"/>
      <c r="V116" s="192"/>
      <c r="W116" s="19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</row>
    <row r="117" spans="1:34" ht="18" customHeight="1">
      <c r="A117" s="203">
        <v>21</v>
      </c>
      <c r="B117" s="161" t="s">
        <v>58</v>
      </c>
      <c r="C117" s="196">
        <v>433</v>
      </c>
      <c r="D117" s="196">
        <v>431</v>
      </c>
      <c r="E117" s="197">
        <f t="shared" si="3"/>
        <v>2</v>
      </c>
      <c r="F117" s="198">
        <f t="shared" si="4"/>
        <v>4.6189376443418013E-3</v>
      </c>
      <c r="G117" s="188"/>
      <c r="H117" s="199">
        <v>57</v>
      </c>
      <c r="I117" s="200">
        <v>376</v>
      </c>
      <c r="J117" s="201">
        <f t="shared" si="2"/>
        <v>433</v>
      </c>
      <c r="K117" s="192"/>
      <c r="L117" s="202">
        <v>57</v>
      </c>
      <c r="M117" s="199">
        <v>374</v>
      </c>
      <c r="N117" s="201">
        <f t="shared" si="5"/>
        <v>431</v>
      </c>
      <c r="O117" s="192"/>
      <c r="P117" s="152"/>
      <c r="Q117" s="192"/>
      <c r="R117" s="192"/>
      <c r="S117" s="192"/>
      <c r="T117" s="192"/>
      <c r="U117" s="192"/>
      <c r="V117" s="192"/>
      <c r="W117" s="19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</row>
    <row r="118" spans="1:34" ht="18" customHeight="1">
      <c r="A118" s="195">
        <v>22</v>
      </c>
      <c r="B118" s="161" t="s">
        <v>59</v>
      </c>
      <c r="C118" s="196">
        <v>763</v>
      </c>
      <c r="D118" s="196">
        <v>761</v>
      </c>
      <c r="E118" s="197">
        <f t="shared" si="3"/>
        <v>2</v>
      </c>
      <c r="F118" s="198">
        <f t="shared" si="4"/>
        <v>2.6212319790301442E-3</v>
      </c>
      <c r="G118" s="188"/>
      <c r="H118" s="199">
        <v>176</v>
      </c>
      <c r="I118" s="200">
        <v>587</v>
      </c>
      <c r="J118" s="201">
        <f t="shared" si="2"/>
        <v>763</v>
      </c>
      <c r="K118" s="192"/>
      <c r="L118" s="202">
        <v>175</v>
      </c>
      <c r="M118" s="199">
        <v>586</v>
      </c>
      <c r="N118" s="201">
        <f t="shared" si="5"/>
        <v>761</v>
      </c>
      <c r="O118" s="192"/>
      <c r="P118" s="152"/>
      <c r="Q118" s="192"/>
      <c r="R118" s="192"/>
      <c r="S118" s="192"/>
      <c r="T118" s="192"/>
      <c r="U118" s="192"/>
      <c r="V118" s="192"/>
      <c r="W118" s="19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</row>
    <row r="119" spans="1:34" ht="18" customHeight="1">
      <c r="A119" s="195">
        <v>23</v>
      </c>
      <c r="B119" s="161" t="s">
        <v>60</v>
      </c>
      <c r="C119" s="196">
        <v>377</v>
      </c>
      <c r="D119" s="196">
        <v>372</v>
      </c>
      <c r="E119" s="197">
        <f t="shared" si="3"/>
        <v>5</v>
      </c>
      <c r="F119" s="198">
        <f t="shared" si="4"/>
        <v>1.3262599469496022E-2</v>
      </c>
      <c r="G119" s="188"/>
      <c r="H119" s="199">
        <v>86</v>
      </c>
      <c r="I119" s="200">
        <v>291</v>
      </c>
      <c r="J119" s="201">
        <f t="shared" si="2"/>
        <v>377</v>
      </c>
      <c r="K119" s="192"/>
      <c r="L119" s="202">
        <v>86</v>
      </c>
      <c r="M119" s="199">
        <v>286</v>
      </c>
      <c r="N119" s="201">
        <f t="shared" si="5"/>
        <v>372</v>
      </c>
      <c r="O119" s="192"/>
      <c r="P119" s="152"/>
      <c r="Q119" s="192"/>
      <c r="R119" s="192"/>
      <c r="S119" s="192"/>
      <c r="T119" s="192"/>
      <c r="U119" s="192"/>
      <c r="V119" s="192"/>
      <c r="W119" s="19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</row>
    <row r="120" spans="1:34" ht="18" customHeight="1">
      <c r="A120" s="203">
        <v>24</v>
      </c>
      <c r="B120" s="161" t="s">
        <v>61</v>
      </c>
      <c r="C120" s="196">
        <v>368</v>
      </c>
      <c r="D120" s="196">
        <v>365</v>
      </c>
      <c r="E120" s="197">
        <f t="shared" si="3"/>
        <v>3</v>
      </c>
      <c r="F120" s="198">
        <f t="shared" si="4"/>
        <v>8.152173913043478E-3</v>
      </c>
      <c r="G120" s="188"/>
      <c r="H120" s="199">
        <v>148</v>
      </c>
      <c r="I120" s="200">
        <v>220</v>
      </c>
      <c r="J120" s="201">
        <f t="shared" si="2"/>
        <v>368</v>
      </c>
      <c r="K120" s="192"/>
      <c r="L120" s="202">
        <v>148</v>
      </c>
      <c r="M120" s="199">
        <v>217</v>
      </c>
      <c r="N120" s="201">
        <f t="shared" si="5"/>
        <v>365</v>
      </c>
      <c r="O120" s="192"/>
      <c r="P120" s="152"/>
      <c r="Q120" s="192"/>
      <c r="R120" s="192"/>
      <c r="S120" s="192"/>
      <c r="T120" s="192"/>
      <c r="U120" s="192"/>
      <c r="V120" s="192"/>
      <c r="W120" s="19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</row>
    <row r="121" spans="1:34" ht="18" customHeight="1">
      <c r="A121" s="203">
        <v>25</v>
      </c>
      <c r="B121" s="161" t="s">
        <v>62</v>
      </c>
      <c r="C121" s="196">
        <v>253</v>
      </c>
      <c r="D121" s="196">
        <v>248</v>
      </c>
      <c r="E121" s="197">
        <f t="shared" si="3"/>
        <v>5</v>
      </c>
      <c r="F121" s="198">
        <f t="shared" si="4"/>
        <v>1.9762845849802372E-2</v>
      </c>
      <c r="G121" s="188"/>
      <c r="H121" s="199">
        <v>49</v>
      </c>
      <c r="I121" s="200">
        <v>204</v>
      </c>
      <c r="J121" s="201">
        <f t="shared" si="2"/>
        <v>253</v>
      </c>
      <c r="K121" s="192"/>
      <c r="L121" s="202">
        <v>49</v>
      </c>
      <c r="M121" s="199">
        <v>199</v>
      </c>
      <c r="N121" s="201">
        <f t="shared" si="5"/>
        <v>248</v>
      </c>
      <c r="O121" s="192"/>
      <c r="P121" s="152"/>
      <c r="Q121" s="192"/>
      <c r="R121" s="192"/>
      <c r="S121" s="192"/>
      <c r="T121" s="192"/>
      <c r="U121" s="192"/>
      <c r="V121" s="192"/>
      <c r="W121" s="19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</row>
    <row r="122" spans="1:34" ht="18" customHeight="1">
      <c r="A122" s="203">
        <v>26</v>
      </c>
      <c r="B122" s="161" t="s">
        <v>63</v>
      </c>
      <c r="C122" s="196">
        <v>268</v>
      </c>
      <c r="D122" s="196">
        <v>268</v>
      </c>
      <c r="E122" s="197">
        <f t="shared" si="3"/>
        <v>0</v>
      </c>
      <c r="F122" s="198">
        <f t="shared" si="4"/>
        <v>0</v>
      </c>
      <c r="G122" s="188"/>
      <c r="H122" s="199">
        <v>80</v>
      </c>
      <c r="I122" s="200">
        <v>188</v>
      </c>
      <c r="J122" s="201">
        <f t="shared" si="2"/>
        <v>268</v>
      </c>
      <c r="K122" s="192"/>
      <c r="L122" s="202">
        <v>80</v>
      </c>
      <c r="M122" s="199">
        <v>188</v>
      </c>
      <c r="N122" s="201">
        <f t="shared" si="5"/>
        <v>268</v>
      </c>
      <c r="O122" s="192"/>
      <c r="P122" s="152"/>
      <c r="Q122" s="192"/>
      <c r="R122" s="192"/>
      <c r="S122" s="192"/>
      <c r="T122" s="192"/>
      <c r="U122" s="192"/>
      <c r="V122" s="192"/>
      <c r="W122" s="19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</row>
    <row r="123" spans="1:34" ht="18" customHeight="1">
      <c r="A123" s="203">
        <v>27</v>
      </c>
      <c r="B123" s="161" t="s">
        <v>64</v>
      </c>
      <c r="C123" s="196">
        <v>278</v>
      </c>
      <c r="D123" s="196">
        <v>278</v>
      </c>
      <c r="E123" s="197">
        <f t="shared" si="3"/>
        <v>0</v>
      </c>
      <c r="F123" s="198">
        <f t="shared" si="4"/>
        <v>0</v>
      </c>
      <c r="G123" s="188"/>
      <c r="H123" s="199">
        <v>91</v>
      </c>
      <c r="I123" s="200">
        <v>187</v>
      </c>
      <c r="J123" s="201">
        <f t="shared" si="2"/>
        <v>278</v>
      </c>
      <c r="K123" s="192"/>
      <c r="L123" s="202">
        <v>91</v>
      </c>
      <c r="M123" s="199">
        <v>187</v>
      </c>
      <c r="N123" s="201">
        <f t="shared" si="5"/>
        <v>278</v>
      </c>
      <c r="O123" s="192"/>
      <c r="P123" s="152"/>
      <c r="Q123" s="192"/>
      <c r="R123" s="192"/>
      <c r="S123" s="192"/>
      <c r="T123" s="192"/>
      <c r="U123" s="192"/>
      <c r="V123" s="192"/>
      <c r="W123" s="19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</row>
    <row r="124" spans="1:34" ht="18" customHeight="1">
      <c r="A124" s="160">
        <v>28</v>
      </c>
      <c r="B124" s="166" t="s">
        <v>65</v>
      </c>
      <c r="C124" s="196">
        <v>242</v>
      </c>
      <c r="D124" s="196">
        <v>242</v>
      </c>
      <c r="E124" s="197">
        <f t="shared" si="3"/>
        <v>0</v>
      </c>
      <c r="F124" s="198">
        <f t="shared" si="4"/>
        <v>0</v>
      </c>
      <c r="G124" s="188"/>
      <c r="H124" s="199">
        <v>53</v>
      </c>
      <c r="I124" s="204">
        <v>189</v>
      </c>
      <c r="J124" s="201">
        <f t="shared" si="2"/>
        <v>242</v>
      </c>
      <c r="K124" s="192"/>
      <c r="L124" s="205">
        <v>53</v>
      </c>
      <c r="M124" s="206">
        <v>189</v>
      </c>
      <c r="N124" s="201">
        <f t="shared" si="5"/>
        <v>242</v>
      </c>
      <c r="O124" s="192"/>
      <c r="P124" s="152"/>
      <c r="Q124" s="192"/>
      <c r="R124" s="192"/>
      <c r="S124" s="192"/>
      <c r="T124" s="192"/>
      <c r="U124" s="192"/>
      <c r="V124" s="192"/>
      <c r="W124" s="19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</row>
    <row r="125" spans="1:34" ht="18" customHeight="1">
      <c r="A125" s="160">
        <v>29</v>
      </c>
      <c r="B125" s="166" t="s">
        <v>66</v>
      </c>
      <c r="C125" s="196">
        <v>154</v>
      </c>
      <c r="D125" s="196">
        <v>154</v>
      </c>
      <c r="E125" s="197">
        <f t="shared" si="3"/>
        <v>0</v>
      </c>
      <c r="F125" s="198">
        <f t="shared" si="4"/>
        <v>0</v>
      </c>
      <c r="G125" s="188"/>
      <c r="H125" s="199">
        <v>53</v>
      </c>
      <c r="I125" s="204">
        <v>101</v>
      </c>
      <c r="J125" s="201">
        <f t="shared" si="2"/>
        <v>154</v>
      </c>
      <c r="K125" s="192"/>
      <c r="L125" s="205">
        <v>53</v>
      </c>
      <c r="M125" s="206">
        <v>101</v>
      </c>
      <c r="N125" s="201">
        <f t="shared" si="5"/>
        <v>154</v>
      </c>
      <c r="O125" s="192"/>
      <c r="P125" s="152"/>
      <c r="Q125" s="192"/>
      <c r="R125" s="192"/>
      <c r="S125" s="192"/>
      <c r="T125" s="192"/>
      <c r="U125" s="192"/>
      <c r="V125" s="192"/>
      <c r="W125" s="19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</row>
    <row r="126" spans="1:34" ht="18" customHeight="1">
      <c r="A126" s="160">
        <v>30</v>
      </c>
      <c r="B126" s="166" t="s">
        <v>67</v>
      </c>
      <c r="C126" s="196">
        <v>245</v>
      </c>
      <c r="D126" s="196">
        <v>244</v>
      </c>
      <c r="E126" s="197">
        <f t="shared" si="3"/>
        <v>1</v>
      </c>
      <c r="F126" s="198">
        <f t="shared" si="4"/>
        <v>4.0816326530612249E-3</v>
      </c>
      <c r="G126" s="188"/>
      <c r="H126" s="199">
        <v>66</v>
      </c>
      <c r="I126" s="204">
        <v>179</v>
      </c>
      <c r="J126" s="201">
        <f t="shared" si="2"/>
        <v>245</v>
      </c>
      <c r="K126" s="192"/>
      <c r="L126" s="205">
        <v>66</v>
      </c>
      <c r="M126" s="206">
        <v>178</v>
      </c>
      <c r="N126" s="201">
        <f t="shared" si="5"/>
        <v>244</v>
      </c>
      <c r="O126" s="192"/>
      <c r="P126" s="152"/>
      <c r="Q126" s="192"/>
      <c r="R126" s="192"/>
      <c r="S126" s="192"/>
      <c r="T126" s="192"/>
      <c r="U126" s="192"/>
      <c r="V126" s="192"/>
      <c r="W126" s="19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</row>
    <row r="127" spans="1:34" ht="18" customHeight="1">
      <c r="A127" s="160">
        <v>31</v>
      </c>
      <c r="B127" s="166" t="s">
        <v>68</v>
      </c>
      <c r="C127" s="196">
        <v>183</v>
      </c>
      <c r="D127" s="196">
        <v>181</v>
      </c>
      <c r="E127" s="197">
        <f t="shared" si="3"/>
        <v>2</v>
      </c>
      <c r="F127" s="198">
        <f t="shared" si="4"/>
        <v>1.092896174863388E-2</v>
      </c>
      <c r="G127" s="188"/>
      <c r="H127" s="199">
        <v>30</v>
      </c>
      <c r="I127" s="204">
        <v>153</v>
      </c>
      <c r="J127" s="201">
        <f t="shared" si="2"/>
        <v>183</v>
      </c>
      <c r="K127" s="192"/>
      <c r="L127" s="205">
        <v>30</v>
      </c>
      <c r="M127" s="206">
        <v>151</v>
      </c>
      <c r="N127" s="201">
        <f t="shared" si="5"/>
        <v>181</v>
      </c>
      <c r="O127" s="192"/>
      <c r="P127" s="152"/>
      <c r="Q127" s="192"/>
      <c r="R127" s="192"/>
      <c r="S127" s="192"/>
      <c r="T127" s="192"/>
      <c r="U127" s="192"/>
      <c r="V127" s="192"/>
      <c r="W127" s="19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</row>
    <row r="128" spans="1:34" ht="18" customHeight="1">
      <c r="A128" s="160">
        <v>32</v>
      </c>
      <c r="B128" s="166" t="s">
        <v>69</v>
      </c>
      <c r="C128" s="196">
        <v>183</v>
      </c>
      <c r="D128" s="196">
        <v>183</v>
      </c>
      <c r="E128" s="197">
        <f t="shared" si="3"/>
        <v>0</v>
      </c>
      <c r="F128" s="198">
        <f t="shared" si="4"/>
        <v>0</v>
      </c>
      <c r="G128" s="188"/>
      <c r="H128" s="199">
        <v>39</v>
      </c>
      <c r="I128" s="204">
        <v>144</v>
      </c>
      <c r="J128" s="201">
        <f t="shared" si="2"/>
        <v>183</v>
      </c>
      <c r="K128" s="192"/>
      <c r="L128" s="205">
        <v>39</v>
      </c>
      <c r="M128" s="206">
        <v>144</v>
      </c>
      <c r="N128" s="201">
        <f t="shared" si="5"/>
        <v>183</v>
      </c>
      <c r="O128" s="192"/>
      <c r="P128" s="152"/>
      <c r="Q128" s="192"/>
      <c r="R128" s="192"/>
      <c r="S128" s="192"/>
      <c r="T128" s="192"/>
      <c r="U128" s="192"/>
      <c r="V128" s="192"/>
      <c r="W128" s="19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</row>
    <row r="129" spans="1:43" ht="18" customHeight="1">
      <c r="A129" s="160">
        <v>33</v>
      </c>
      <c r="B129" s="166" t="s">
        <v>70</v>
      </c>
      <c r="C129" s="196">
        <v>169</v>
      </c>
      <c r="D129" s="196">
        <v>169</v>
      </c>
      <c r="E129" s="197">
        <f t="shared" si="3"/>
        <v>0</v>
      </c>
      <c r="F129" s="198">
        <f t="shared" si="4"/>
        <v>0</v>
      </c>
      <c r="G129" s="188"/>
      <c r="H129" s="199">
        <v>1</v>
      </c>
      <c r="I129" s="204">
        <v>168</v>
      </c>
      <c r="J129" s="201">
        <f t="shared" si="2"/>
        <v>169</v>
      </c>
      <c r="K129" s="192"/>
      <c r="L129" s="205">
        <v>1</v>
      </c>
      <c r="M129" s="206">
        <v>168</v>
      </c>
      <c r="N129" s="201">
        <f t="shared" si="5"/>
        <v>169</v>
      </c>
      <c r="O129" s="192"/>
      <c r="P129" s="152"/>
      <c r="Q129" s="192"/>
      <c r="R129" s="192"/>
      <c r="S129" s="192"/>
      <c r="T129" s="192"/>
      <c r="U129" s="192"/>
      <c r="V129" s="192"/>
      <c r="W129" s="19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</row>
    <row r="130" spans="1:43" s="15" customFormat="1" ht="19.5" customHeight="1">
      <c r="A130" s="207"/>
      <c r="B130" s="208" t="s">
        <v>14</v>
      </c>
      <c r="C130" s="209">
        <f>SUM(C97:C129)</f>
        <v>13681</v>
      </c>
      <c r="D130" s="209">
        <f>SUM(D97:D129)</f>
        <v>13607</v>
      </c>
      <c r="E130" s="210">
        <f t="shared" si="3"/>
        <v>74</v>
      </c>
      <c r="F130" s="211">
        <f t="shared" si="4"/>
        <v>5.408961333235875E-3</v>
      </c>
      <c r="G130" s="212"/>
      <c r="H130" s="213">
        <f>SUM(H97:H129)</f>
        <v>3443</v>
      </c>
      <c r="I130" s="213">
        <f>SUM(I97:I129)</f>
        <v>10238</v>
      </c>
      <c r="J130" s="214">
        <f t="shared" si="2"/>
        <v>13681</v>
      </c>
      <c r="K130" s="215"/>
      <c r="L130" s="216">
        <f>SUM(L97:L129)</f>
        <v>3440</v>
      </c>
      <c r="M130" s="216">
        <f>SUM(M97:M129)</f>
        <v>10167</v>
      </c>
      <c r="N130" s="214">
        <f t="shared" si="5"/>
        <v>13607</v>
      </c>
      <c r="O130" s="215"/>
      <c r="P130" s="217"/>
      <c r="Q130" s="215"/>
      <c r="R130" s="215"/>
      <c r="S130" s="215"/>
      <c r="T130" s="215"/>
      <c r="U130" s="215"/>
      <c r="V130" s="215"/>
      <c r="W130" s="215"/>
      <c r="X130" s="215"/>
    </row>
    <row r="131" spans="1:43" ht="19.5" hidden="1" customHeight="1">
      <c r="A131" s="218"/>
      <c r="B131" s="219"/>
      <c r="C131" s="220"/>
      <c r="D131" s="221"/>
      <c r="E131" s="222"/>
      <c r="F131" s="223" t="e">
        <f t="shared" si="4"/>
        <v>#DIV/0!</v>
      </c>
      <c r="G131" s="188"/>
      <c r="H131" s="192"/>
      <c r="I131" s="224"/>
      <c r="J131" s="225">
        <f t="shared" si="2"/>
        <v>0</v>
      </c>
      <c r="K131" s="192"/>
      <c r="L131" s="192"/>
      <c r="M131" s="192"/>
      <c r="N131" s="192"/>
      <c r="O131" s="192"/>
      <c r="P131" s="152"/>
      <c r="Q131" s="192"/>
      <c r="R131" s="192"/>
      <c r="S131" s="192"/>
      <c r="T131" s="192"/>
      <c r="U131" s="192"/>
      <c r="V131" s="192"/>
      <c r="W131" s="192"/>
      <c r="X131" s="192"/>
    </row>
    <row r="132" spans="1:43" ht="19.5" hidden="1" customHeight="1">
      <c r="A132" s="218"/>
      <c r="B132" s="219"/>
      <c r="C132" s="220"/>
      <c r="D132" s="221"/>
      <c r="E132" s="222"/>
      <c r="F132" s="223" t="e">
        <f t="shared" si="4"/>
        <v>#DIV/0!</v>
      </c>
      <c r="G132" s="188"/>
      <c r="H132" s="192"/>
      <c r="I132" s="224"/>
      <c r="J132" s="225">
        <f t="shared" si="2"/>
        <v>0</v>
      </c>
      <c r="K132" s="192"/>
      <c r="L132" s="192"/>
      <c r="M132" s="192"/>
      <c r="N132" s="192"/>
      <c r="O132" s="192"/>
      <c r="P132" s="152"/>
      <c r="Q132" s="192"/>
      <c r="R132" s="192"/>
      <c r="S132" s="192"/>
      <c r="T132" s="192"/>
      <c r="U132" s="192"/>
      <c r="V132" s="192"/>
      <c r="W132" s="192"/>
      <c r="X132" s="192"/>
    </row>
    <row r="133" spans="1:43" ht="12" customHeight="1">
      <c r="A133" s="218"/>
      <c r="B133" s="221"/>
      <c r="C133" s="221"/>
      <c r="D133" s="221"/>
      <c r="E133" s="226"/>
      <c r="F133" s="227"/>
      <c r="G133" s="188"/>
      <c r="H133" s="192"/>
      <c r="I133" s="224"/>
      <c r="J133" s="192"/>
      <c r="K133" s="192"/>
      <c r="L133" s="192"/>
      <c r="M133" s="192"/>
      <c r="N133" s="192"/>
      <c r="O133" s="192"/>
      <c r="P133" s="152"/>
      <c r="Q133" s="192"/>
      <c r="R133" s="192"/>
      <c r="S133" s="192"/>
      <c r="T133" s="192"/>
      <c r="U133" s="192"/>
      <c r="V133" s="192"/>
      <c r="W133" s="192"/>
      <c r="X133" s="192"/>
    </row>
    <row r="134" spans="1:43" ht="23.25" customHeight="1" thickBot="1">
      <c r="A134" s="1231" t="s">
        <v>325</v>
      </c>
      <c r="B134" s="1231"/>
      <c r="C134" s="1231"/>
      <c r="D134" s="1231"/>
      <c r="E134" s="1231"/>
      <c r="F134" s="1231"/>
      <c r="G134" s="1231"/>
      <c r="H134" s="181">
        <f>D130/C130*100</f>
        <v>99.459103866676415</v>
      </c>
      <c r="I134" s="125"/>
      <c r="J134" s="181"/>
      <c r="K134" s="181"/>
      <c r="L134" s="181"/>
      <c r="M134" s="181"/>
      <c r="N134" s="181"/>
      <c r="O134" s="181"/>
      <c r="P134" s="155"/>
      <c r="Q134" s="181"/>
      <c r="R134" s="181"/>
      <c r="S134" s="181"/>
      <c r="T134" s="181"/>
      <c r="U134" s="181"/>
      <c r="V134" s="181"/>
      <c r="W134" s="181"/>
      <c r="X134" s="181"/>
    </row>
    <row r="135" spans="1:43" ht="28">
      <c r="A135" s="183" t="s">
        <v>32</v>
      </c>
      <c r="B135" s="184" t="s">
        <v>33</v>
      </c>
      <c r="C135" s="184" t="s">
        <v>326</v>
      </c>
      <c r="D135" s="184" t="s">
        <v>76</v>
      </c>
      <c r="E135" s="186" t="s">
        <v>9</v>
      </c>
      <c r="F135" s="187" t="s">
        <v>77</v>
      </c>
      <c r="G135" s="188"/>
      <c r="H135" s="192"/>
      <c r="I135" s="224"/>
      <c r="J135" s="192"/>
      <c r="K135" s="192"/>
      <c r="L135" s="192"/>
      <c r="M135" s="192"/>
      <c r="N135" s="192"/>
      <c r="O135" s="192"/>
      <c r="P135" s="152"/>
      <c r="Q135" s="192"/>
      <c r="R135" s="192"/>
      <c r="S135" s="192"/>
      <c r="T135" s="192"/>
      <c r="U135" s="192"/>
      <c r="V135" s="192"/>
      <c r="W135" s="192"/>
      <c r="X135" s="192"/>
      <c r="Z135" s="228" t="s">
        <v>78</v>
      </c>
      <c r="AA135" s="228"/>
      <c r="AB135" s="228"/>
      <c r="AC135" s="228" t="s">
        <v>79</v>
      </c>
      <c r="AD135" s="228" t="s">
        <v>80</v>
      </c>
      <c r="AE135" s="228"/>
      <c r="AF135" s="228"/>
      <c r="AG135" s="228" t="s">
        <v>14</v>
      </c>
      <c r="AH135" s="229"/>
      <c r="AI135" s="229"/>
      <c r="AJ135" s="182"/>
      <c r="AK135" s="182"/>
      <c r="AL135" s="182"/>
      <c r="AM135" s="182"/>
      <c r="AN135" s="182"/>
      <c r="AO135" s="182"/>
      <c r="AP135" s="182"/>
      <c r="AQ135" s="182"/>
    </row>
    <row r="136" spans="1:43" ht="15.5">
      <c r="A136" s="230">
        <v>1</v>
      </c>
      <c r="B136" s="231" t="s">
        <v>38</v>
      </c>
      <c r="C136" s="232">
        <v>71463</v>
      </c>
      <c r="D136" s="232">
        <v>68779</v>
      </c>
      <c r="E136" s="233">
        <f t="shared" ref="E136:E169" si="6">D136-C136</f>
        <v>-2684</v>
      </c>
      <c r="F136" s="234">
        <f>E136/C136</f>
        <v>-3.7557897093600884E-2</v>
      </c>
      <c r="G136" s="188"/>
      <c r="H136" s="192"/>
      <c r="I136" s="224"/>
      <c r="J136" s="192"/>
      <c r="K136" s="192"/>
      <c r="L136" s="192"/>
      <c r="M136" s="192"/>
      <c r="N136" s="192"/>
      <c r="O136" s="192"/>
      <c r="P136" s="152"/>
      <c r="Q136" s="192"/>
      <c r="R136" s="192"/>
      <c r="S136" s="192"/>
      <c r="T136" s="192"/>
      <c r="U136" s="192"/>
      <c r="V136" s="192"/>
      <c r="W136" s="192"/>
      <c r="X136" s="192"/>
      <c r="Z136" s="235" t="s">
        <v>38</v>
      </c>
      <c r="AA136" s="235"/>
      <c r="AB136" s="235"/>
      <c r="AC136" s="235"/>
      <c r="AD136" s="235"/>
      <c r="AE136" s="235"/>
      <c r="AF136" s="235"/>
      <c r="AG136" s="77">
        <f>SUM(AC136:AD136)</f>
        <v>0</v>
      </c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</row>
    <row r="137" spans="1:43" ht="15.5">
      <c r="A137" s="230">
        <v>2</v>
      </c>
      <c r="B137" s="231" t="s">
        <v>39</v>
      </c>
      <c r="C137" s="232">
        <v>154946</v>
      </c>
      <c r="D137" s="232">
        <v>155729</v>
      </c>
      <c r="E137" s="233">
        <f t="shared" si="6"/>
        <v>783</v>
      </c>
      <c r="F137" s="234">
        <f t="shared" ref="F137:F169" si="7">E137/C137</f>
        <v>5.0533734333251586E-3</v>
      </c>
      <c r="G137" s="188"/>
      <c r="H137" s="192"/>
      <c r="I137" s="224"/>
      <c r="J137" s="192"/>
      <c r="K137" s="192"/>
      <c r="L137" s="192"/>
      <c r="M137" s="192"/>
      <c r="N137" s="192"/>
      <c r="O137" s="192"/>
      <c r="P137" s="152"/>
      <c r="Q137" s="192"/>
      <c r="R137" s="192"/>
      <c r="S137" s="192"/>
      <c r="T137" s="192"/>
      <c r="U137" s="192"/>
      <c r="V137" s="192"/>
      <c r="W137" s="192"/>
      <c r="X137" s="192"/>
      <c r="Z137" s="235" t="s">
        <v>39</v>
      </c>
      <c r="AA137" s="235"/>
      <c r="AB137" s="235"/>
      <c r="AC137" s="235"/>
      <c r="AD137" s="235"/>
      <c r="AE137" s="235"/>
      <c r="AF137" s="235"/>
      <c r="AG137" s="77">
        <f t="shared" ref="AG137:AG162" si="8">SUM(AC137:AD137)</f>
        <v>0</v>
      </c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</row>
    <row r="138" spans="1:43" ht="15.5">
      <c r="A138" s="230">
        <v>3</v>
      </c>
      <c r="B138" s="231" t="s">
        <v>40</v>
      </c>
      <c r="C138" s="232">
        <v>74110</v>
      </c>
      <c r="D138" s="232">
        <v>73903</v>
      </c>
      <c r="E138" s="233">
        <f t="shared" si="6"/>
        <v>-207</v>
      </c>
      <c r="F138" s="234">
        <f t="shared" si="7"/>
        <v>-2.7931453245176089E-3</v>
      </c>
      <c r="G138" s="188"/>
      <c r="H138" s="192"/>
      <c r="I138" s="224"/>
      <c r="J138" s="192"/>
      <c r="K138" s="192"/>
      <c r="L138" s="192"/>
      <c r="M138" s="192"/>
      <c r="N138" s="192"/>
      <c r="O138" s="192"/>
      <c r="P138" s="152"/>
      <c r="Q138" s="192"/>
      <c r="R138" s="192"/>
      <c r="S138" s="192"/>
      <c r="T138" s="192"/>
      <c r="U138" s="192"/>
      <c r="V138" s="192"/>
      <c r="W138" s="192"/>
      <c r="X138" s="192"/>
      <c r="Z138" s="235" t="s">
        <v>40</v>
      </c>
      <c r="AA138" s="235"/>
      <c r="AB138" s="235"/>
      <c r="AC138" s="235"/>
      <c r="AD138" s="235"/>
      <c r="AE138" s="235"/>
      <c r="AF138" s="235"/>
      <c r="AG138" s="77">
        <f t="shared" si="8"/>
        <v>0</v>
      </c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</row>
    <row r="139" spans="1:43" ht="15.5">
      <c r="A139" s="230">
        <v>4</v>
      </c>
      <c r="B139" s="231" t="s">
        <v>41</v>
      </c>
      <c r="C139" s="232">
        <v>151799</v>
      </c>
      <c r="D139" s="232">
        <v>148446</v>
      </c>
      <c r="E139" s="233">
        <f t="shared" si="6"/>
        <v>-3353</v>
      </c>
      <c r="F139" s="234">
        <f t="shared" si="7"/>
        <v>-2.2088419554806026E-2</v>
      </c>
      <c r="G139" s="188"/>
      <c r="H139" s="192"/>
      <c r="I139" s="224"/>
      <c r="J139" s="192"/>
      <c r="K139" s="192"/>
      <c r="L139" s="192"/>
      <c r="M139" s="192"/>
      <c r="N139" s="192"/>
      <c r="O139" s="192"/>
      <c r="P139" s="152"/>
      <c r="Q139" s="192"/>
      <c r="R139" s="192"/>
      <c r="S139" s="192"/>
      <c r="T139" s="192"/>
      <c r="U139" s="192"/>
      <c r="V139" s="192"/>
      <c r="W139" s="192"/>
      <c r="X139" s="192"/>
      <c r="Z139" s="235" t="s">
        <v>41</v>
      </c>
      <c r="AA139" s="235"/>
      <c r="AB139" s="235"/>
      <c r="AC139" s="235"/>
      <c r="AD139" s="235"/>
      <c r="AE139" s="235"/>
      <c r="AF139" s="235"/>
      <c r="AG139" s="77">
        <f t="shared" si="8"/>
        <v>0</v>
      </c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</row>
    <row r="140" spans="1:43" ht="15.5">
      <c r="A140" s="230">
        <v>5</v>
      </c>
      <c r="B140" s="231" t="s">
        <v>42</v>
      </c>
      <c r="C140" s="232">
        <v>50085</v>
      </c>
      <c r="D140" s="232">
        <v>47740</v>
      </c>
      <c r="E140" s="233">
        <f t="shared" si="6"/>
        <v>-2345</v>
      </c>
      <c r="F140" s="234">
        <f t="shared" si="7"/>
        <v>-4.6820405310971348E-2</v>
      </c>
      <c r="G140" s="188"/>
      <c r="H140" s="192"/>
      <c r="I140" s="224"/>
      <c r="J140" s="192"/>
      <c r="K140" s="192"/>
      <c r="L140" s="192"/>
      <c r="M140" s="192"/>
      <c r="N140" s="192"/>
      <c r="O140" s="192"/>
      <c r="P140" s="152"/>
      <c r="Q140" s="192"/>
      <c r="R140" s="192"/>
      <c r="S140" s="192"/>
      <c r="T140" s="192"/>
      <c r="U140" s="192"/>
      <c r="V140" s="192"/>
      <c r="W140" s="192"/>
      <c r="X140" s="192"/>
      <c r="Z140" s="235" t="s">
        <v>42</v>
      </c>
      <c r="AA140" s="235"/>
      <c r="AB140" s="235"/>
      <c r="AC140" s="235"/>
      <c r="AD140" s="235"/>
      <c r="AE140" s="235"/>
      <c r="AF140" s="235"/>
      <c r="AG140" s="77">
        <f t="shared" si="8"/>
        <v>0</v>
      </c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</row>
    <row r="141" spans="1:43" ht="15.5">
      <c r="A141" s="230">
        <v>6</v>
      </c>
      <c r="B141" s="231" t="s">
        <v>43</v>
      </c>
      <c r="C141" s="232">
        <v>93321</v>
      </c>
      <c r="D141" s="232">
        <v>100436</v>
      </c>
      <c r="E141" s="233">
        <f t="shared" si="6"/>
        <v>7115</v>
      </c>
      <c r="F141" s="234">
        <f t="shared" si="7"/>
        <v>7.6242217721627495E-2</v>
      </c>
      <c r="G141" s="188"/>
      <c r="H141" s="192"/>
      <c r="I141" s="224"/>
      <c r="J141" s="236"/>
      <c r="K141" s="237"/>
      <c r="L141" s="237"/>
      <c r="M141" s="238"/>
      <c r="N141" s="192"/>
      <c r="O141" s="192"/>
      <c r="P141" s="152"/>
      <c r="Q141" s="192"/>
      <c r="R141" s="192"/>
      <c r="S141" s="192"/>
      <c r="T141" s="192"/>
      <c r="U141" s="192"/>
      <c r="V141" s="192"/>
      <c r="W141" s="192"/>
      <c r="X141" s="192"/>
      <c r="Z141" s="235" t="s">
        <v>43</v>
      </c>
      <c r="AA141" s="235"/>
      <c r="AB141" s="235"/>
      <c r="AC141" s="235"/>
      <c r="AD141" s="235"/>
      <c r="AE141" s="235"/>
      <c r="AF141" s="235"/>
      <c r="AG141" s="77">
        <f t="shared" si="8"/>
        <v>0</v>
      </c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</row>
    <row r="142" spans="1:43" ht="15.5">
      <c r="A142" s="230">
        <v>7</v>
      </c>
      <c r="B142" s="231" t="s">
        <v>44</v>
      </c>
      <c r="C142" s="232">
        <v>63070</v>
      </c>
      <c r="D142" s="232">
        <v>60957</v>
      </c>
      <c r="E142" s="233">
        <f t="shared" si="6"/>
        <v>-2113</v>
      </c>
      <c r="F142" s="234">
        <f t="shared" si="7"/>
        <v>-3.350245758680831E-2</v>
      </c>
      <c r="G142" s="188"/>
      <c r="H142" s="192"/>
      <c r="I142" s="224"/>
      <c r="J142" s="236"/>
      <c r="K142" s="237"/>
      <c r="L142" s="237"/>
      <c r="M142" s="238"/>
      <c r="N142" s="192"/>
      <c r="O142" s="192"/>
      <c r="P142" s="152"/>
      <c r="Q142" s="192"/>
      <c r="R142" s="192"/>
      <c r="S142" s="192"/>
      <c r="T142" s="192"/>
      <c r="U142" s="192"/>
      <c r="V142" s="192"/>
      <c r="W142" s="192"/>
      <c r="X142" s="192"/>
      <c r="Z142" s="235" t="s">
        <v>44</v>
      </c>
      <c r="AA142" s="235"/>
      <c r="AB142" s="235"/>
      <c r="AC142" s="235"/>
      <c r="AD142" s="235"/>
      <c r="AE142" s="235"/>
      <c r="AF142" s="235"/>
      <c r="AG142" s="77">
        <f t="shared" si="8"/>
        <v>0</v>
      </c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</row>
    <row r="143" spans="1:43" ht="15.5">
      <c r="A143" s="230">
        <v>8</v>
      </c>
      <c r="B143" s="231" t="s">
        <v>45</v>
      </c>
      <c r="C143" s="232">
        <v>186405</v>
      </c>
      <c r="D143" s="232">
        <v>191262</v>
      </c>
      <c r="E143" s="233">
        <f t="shared" si="6"/>
        <v>4857</v>
      </c>
      <c r="F143" s="234">
        <f t="shared" si="7"/>
        <v>2.6056168021244067E-2</v>
      </c>
      <c r="G143" s="188"/>
      <c r="H143" s="192"/>
      <c r="I143" s="224"/>
      <c r="J143" s="236"/>
      <c r="K143" s="237"/>
      <c r="L143" s="237"/>
      <c r="M143" s="238"/>
      <c r="N143" s="192"/>
      <c r="O143" s="192"/>
      <c r="P143" s="152"/>
      <c r="Q143" s="192"/>
      <c r="R143" s="192"/>
      <c r="S143" s="192"/>
      <c r="T143" s="192"/>
      <c r="U143" s="192"/>
      <c r="V143" s="192"/>
      <c r="W143" s="192"/>
      <c r="X143" s="192"/>
      <c r="Z143" s="235" t="s">
        <v>45</v>
      </c>
      <c r="AA143" s="235"/>
      <c r="AB143" s="235"/>
      <c r="AC143" s="235"/>
      <c r="AD143" s="235"/>
      <c r="AE143" s="235"/>
      <c r="AF143" s="235"/>
      <c r="AG143" s="77">
        <f t="shared" si="8"/>
        <v>0</v>
      </c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</row>
    <row r="144" spans="1:43" ht="15.5">
      <c r="A144" s="230">
        <v>9</v>
      </c>
      <c r="B144" s="231" t="s">
        <v>46</v>
      </c>
      <c r="C144" s="232">
        <v>93511</v>
      </c>
      <c r="D144" s="232">
        <v>88008</v>
      </c>
      <c r="E144" s="233">
        <f t="shared" si="6"/>
        <v>-5503</v>
      </c>
      <c r="F144" s="234">
        <f t="shared" si="7"/>
        <v>-5.8848691597779938E-2</v>
      </c>
      <c r="G144" s="188"/>
      <c r="H144" s="192"/>
      <c r="I144" s="224"/>
      <c r="J144" s="239"/>
      <c r="K144" s="237"/>
      <c r="L144" s="237"/>
      <c r="M144" s="237"/>
      <c r="N144" s="192"/>
      <c r="O144" s="192"/>
      <c r="P144" s="152"/>
      <c r="Q144" s="192"/>
      <c r="R144" s="192"/>
      <c r="S144" s="192"/>
      <c r="T144" s="192"/>
      <c r="U144" s="192"/>
      <c r="V144" s="192"/>
      <c r="W144" s="192"/>
      <c r="X144" s="192"/>
      <c r="Z144" s="235" t="s">
        <v>46</v>
      </c>
      <c r="AA144" s="235"/>
      <c r="AB144" s="235"/>
      <c r="AC144" s="235"/>
      <c r="AD144" s="235"/>
      <c r="AE144" s="235"/>
      <c r="AF144" s="235"/>
      <c r="AG144" s="77">
        <f t="shared" si="8"/>
        <v>0</v>
      </c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</row>
    <row r="145" spans="1:43" ht="15.5">
      <c r="A145" s="230">
        <v>10</v>
      </c>
      <c r="B145" s="231" t="s">
        <v>47</v>
      </c>
      <c r="C145" s="232">
        <v>14388</v>
      </c>
      <c r="D145" s="232">
        <v>14835</v>
      </c>
      <c r="E145" s="233">
        <f t="shared" si="6"/>
        <v>447</v>
      </c>
      <c r="F145" s="234">
        <f t="shared" si="7"/>
        <v>3.1067556296914094E-2</v>
      </c>
      <c r="G145" s="188"/>
      <c r="H145" s="192"/>
      <c r="I145" s="224"/>
      <c r="J145" s="192"/>
      <c r="K145" s="192"/>
      <c r="L145" s="192"/>
      <c r="M145" s="192"/>
      <c r="N145" s="192"/>
      <c r="O145" s="192"/>
      <c r="P145" s="152"/>
      <c r="Q145" s="192"/>
      <c r="R145" s="192"/>
      <c r="S145" s="192"/>
      <c r="T145" s="192"/>
      <c r="U145" s="192"/>
      <c r="V145" s="192"/>
      <c r="W145" s="192"/>
      <c r="X145" s="192"/>
      <c r="Z145" s="235" t="s">
        <v>47</v>
      </c>
      <c r="AA145" s="235"/>
      <c r="AB145" s="235"/>
      <c r="AC145" s="235"/>
      <c r="AD145" s="235"/>
      <c r="AE145" s="235"/>
      <c r="AF145" s="235"/>
      <c r="AG145" s="77">
        <f t="shared" si="8"/>
        <v>0</v>
      </c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</row>
    <row r="146" spans="1:43" ht="15.5">
      <c r="A146" s="230">
        <v>11</v>
      </c>
      <c r="B146" s="231" t="s">
        <v>48</v>
      </c>
      <c r="C146" s="232">
        <v>109340</v>
      </c>
      <c r="D146" s="232">
        <v>112943</v>
      </c>
      <c r="E146" s="233">
        <f t="shared" si="6"/>
        <v>3603</v>
      </c>
      <c r="F146" s="234">
        <f t="shared" si="7"/>
        <v>3.2952259008597037E-2</v>
      </c>
      <c r="G146" s="188"/>
      <c r="H146" s="192"/>
      <c r="I146" s="224"/>
      <c r="J146" s="192"/>
      <c r="K146" s="192"/>
      <c r="L146" s="192"/>
      <c r="M146" s="192"/>
      <c r="N146" s="192"/>
      <c r="O146" s="192"/>
      <c r="P146" s="152"/>
      <c r="Q146" s="192"/>
      <c r="R146" s="192"/>
      <c r="S146" s="192"/>
      <c r="T146" s="192"/>
      <c r="U146" s="192"/>
      <c r="V146" s="192"/>
      <c r="W146" s="192"/>
      <c r="X146" s="192"/>
      <c r="Z146" s="235" t="s">
        <v>48</v>
      </c>
      <c r="AA146" s="235"/>
      <c r="AB146" s="235"/>
      <c r="AC146" s="235"/>
      <c r="AD146" s="235"/>
      <c r="AE146" s="235"/>
      <c r="AF146" s="235"/>
      <c r="AG146" s="77">
        <f t="shared" si="8"/>
        <v>0</v>
      </c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</row>
    <row r="147" spans="1:43" s="243" customFormat="1" ht="15.5">
      <c r="A147" s="230">
        <v>12</v>
      </c>
      <c r="B147" s="161" t="s">
        <v>49</v>
      </c>
      <c r="C147" s="240">
        <v>72892</v>
      </c>
      <c r="D147" s="240">
        <v>70667</v>
      </c>
      <c r="E147" s="233">
        <f t="shared" si="6"/>
        <v>-2225</v>
      </c>
      <c r="F147" s="234">
        <f t="shared" si="7"/>
        <v>-3.0524611754376339E-2</v>
      </c>
      <c r="G147" s="241"/>
      <c r="H147" s="1284" t="s">
        <v>81</v>
      </c>
      <c r="I147" s="1284"/>
      <c r="J147" s="1284"/>
      <c r="K147" s="241"/>
      <c r="L147" s="1284" t="s">
        <v>82</v>
      </c>
      <c r="M147" s="1284"/>
      <c r="N147" s="1284"/>
      <c r="O147" s="241"/>
      <c r="P147" s="242"/>
      <c r="Q147" s="241"/>
      <c r="R147" s="241"/>
      <c r="S147" s="241"/>
      <c r="T147" s="241"/>
      <c r="U147" s="241"/>
      <c r="V147" s="241"/>
      <c r="W147" s="241"/>
      <c r="X147" s="241"/>
      <c r="Z147" s="244" t="s">
        <v>49</v>
      </c>
      <c r="AA147" s="244"/>
      <c r="AB147" s="244"/>
      <c r="AC147" s="244"/>
      <c r="AD147" s="244"/>
      <c r="AE147" s="244"/>
      <c r="AF147" s="244"/>
      <c r="AG147" s="245">
        <f t="shared" si="8"/>
        <v>0</v>
      </c>
      <c r="AH147" s="246"/>
      <c r="AI147" s="246"/>
      <c r="AJ147" s="246"/>
      <c r="AK147" s="246"/>
      <c r="AL147" s="246"/>
      <c r="AM147" s="246"/>
      <c r="AN147" s="246"/>
      <c r="AO147" s="246"/>
      <c r="AP147" s="246"/>
      <c r="AQ147" s="246"/>
    </row>
    <row r="148" spans="1:43" s="243" customFormat="1" ht="15.5">
      <c r="A148" s="230">
        <v>13</v>
      </c>
      <c r="B148" s="161" t="s">
        <v>50</v>
      </c>
      <c r="C148" s="240">
        <v>68421</v>
      </c>
      <c r="D148" s="240">
        <v>68239</v>
      </c>
      <c r="E148" s="233">
        <f t="shared" si="6"/>
        <v>-182</v>
      </c>
      <c r="F148" s="234">
        <f t="shared" si="7"/>
        <v>-2.6600020461554201E-3</v>
      </c>
      <c r="G148" s="241"/>
      <c r="H148" s="247" t="s">
        <v>83</v>
      </c>
      <c r="I148" s="248" t="s">
        <v>13</v>
      </c>
      <c r="J148" s="248" t="s">
        <v>14</v>
      </c>
      <c r="K148" s="241"/>
      <c r="L148" s="248" t="s">
        <v>83</v>
      </c>
      <c r="M148" s="248" t="s">
        <v>13</v>
      </c>
      <c r="N148" s="248" t="s">
        <v>14</v>
      </c>
      <c r="O148" s="241"/>
      <c r="P148" s="242"/>
      <c r="Q148" s="241"/>
      <c r="R148" s="241"/>
      <c r="S148" s="241"/>
      <c r="T148" s="241"/>
      <c r="U148" s="241"/>
      <c r="V148" s="241"/>
      <c r="W148" s="241"/>
      <c r="X148" s="241"/>
      <c r="Z148" s="244" t="s">
        <v>50</v>
      </c>
      <c r="AA148" s="244"/>
      <c r="AB148" s="244"/>
      <c r="AC148" s="244"/>
      <c r="AD148" s="244"/>
      <c r="AE148" s="244"/>
      <c r="AF148" s="244"/>
      <c r="AG148" s="245">
        <f t="shared" si="8"/>
        <v>0</v>
      </c>
      <c r="AH148" s="246"/>
      <c r="AI148" s="246"/>
      <c r="AJ148" s="246"/>
      <c r="AK148" s="246"/>
      <c r="AL148" s="246"/>
      <c r="AM148" s="246"/>
      <c r="AN148" s="246"/>
      <c r="AO148" s="246"/>
      <c r="AP148" s="246"/>
      <c r="AQ148" s="246"/>
    </row>
    <row r="149" spans="1:43" s="243" customFormat="1" ht="15.5">
      <c r="A149" s="230">
        <v>14</v>
      </c>
      <c r="B149" s="161" t="s">
        <v>51</v>
      </c>
      <c r="C149" s="240">
        <v>51952</v>
      </c>
      <c r="D149" s="240">
        <v>49089</v>
      </c>
      <c r="E149" s="249">
        <f t="shared" si="6"/>
        <v>-2863</v>
      </c>
      <c r="F149" s="234">
        <f t="shared" si="7"/>
        <v>-5.5108561749307054E-2</v>
      </c>
      <c r="G149" s="241"/>
      <c r="H149" s="250"/>
      <c r="I149" s="251"/>
      <c r="J149" s="251"/>
      <c r="K149" s="241"/>
      <c r="L149" s="251"/>
      <c r="M149" s="251"/>
      <c r="N149" s="251"/>
      <c r="O149" s="241"/>
      <c r="P149" s="242"/>
      <c r="Q149" s="241"/>
      <c r="R149" s="241"/>
      <c r="S149" s="241"/>
      <c r="T149" s="241"/>
      <c r="U149" s="241"/>
      <c r="V149" s="241"/>
      <c r="W149" s="241"/>
      <c r="X149" s="241"/>
      <c r="Z149" s="244" t="s">
        <v>51</v>
      </c>
      <c r="AA149" s="244"/>
      <c r="AB149" s="244"/>
      <c r="AC149" s="244"/>
      <c r="AD149" s="244"/>
      <c r="AE149" s="244"/>
      <c r="AF149" s="244"/>
      <c r="AG149" s="245">
        <f t="shared" si="8"/>
        <v>0</v>
      </c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</row>
    <row r="150" spans="1:43" s="243" customFormat="1" ht="15.5">
      <c r="A150" s="230">
        <v>15</v>
      </c>
      <c r="B150" s="252" t="s">
        <v>52</v>
      </c>
      <c r="C150" s="240">
        <v>52247</v>
      </c>
      <c r="D150" s="240">
        <v>50933</v>
      </c>
      <c r="E150" s="249">
        <f t="shared" si="6"/>
        <v>-1314</v>
      </c>
      <c r="F150" s="234">
        <f t="shared" si="7"/>
        <v>-2.5149769364748217E-2</v>
      </c>
      <c r="G150" s="241"/>
      <c r="H150" s="240">
        <v>52158</v>
      </c>
      <c r="I150" s="240">
        <v>2628</v>
      </c>
      <c r="J150" s="248">
        <f>H150+I150</f>
        <v>54786</v>
      </c>
      <c r="K150" s="241"/>
      <c r="L150" s="240">
        <v>50272</v>
      </c>
      <c r="M150" s="240">
        <v>1844</v>
      </c>
      <c r="N150" s="248">
        <f>SUM(L150:M150)</f>
        <v>52116</v>
      </c>
      <c r="O150" s="241"/>
      <c r="P150" s="242"/>
      <c r="Q150" s="241"/>
      <c r="R150" s="241"/>
      <c r="S150" s="241"/>
      <c r="T150" s="241"/>
      <c r="U150" s="241"/>
      <c r="V150" s="241"/>
      <c r="W150" s="241"/>
      <c r="X150" s="241"/>
      <c r="Z150" s="244" t="s">
        <v>52</v>
      </c>
      <c r="AA150" s="244"/>
      <c r="AB150" s="244"/>
      <c r="AC150" s="244"/>
      <c r="AD150" s="244"/>
      <c r="AE150" s="244"/>
      <c r="AF150" s="244"/>
      <c r="AG150" s="245">
        <f t="shared" si="8"/>
        <v>0</v>
      </c>
      <c r="AH150" s="246"/>
      <c r="AI150" s="246"/>
      <c r="AJ150" s="246"/>
      <c r="AK150" s="246"/>
      <c r="AL150" s="246"/>
      <c r="AM150" s="246"/>
      <c r="AN150" s="246"/>
      <c r="AO150" s="246"/>
      <c r="AP150" s="246"/>
      <c r="AQ150" s="246"/>
    </row>
    <row r="151" spans="1:43" s="243" customFormat="1" ht="15.5">
      <c r="A151" s="230">
        <v>16</v>
      </c>
      <c r="B151" s="161" t="s">
        <v>53</v>
      </c>
      <c r="C151" s="240">
        <v>112929</v>
      </c>
      <c r="D151" s="240">
        <v>110855</v>
      </c>
      <c r="E151" s="233">
        <f t="shared" si="6"/>
        <v>-2074</v>
      </c>
      <c r="F151" s="234">
        <f t="shared" si="7"/>
        <v>-1.836552169947489E-2</v>
      </c>
      <c r="G151" s="241"/>
      <c r="H151" s="250"/>
      <c r="I151" s="251"/>
      <c r="J151" s="248"/>
      <c r="K151" s="241"/>
      <c r="L151" s="251"/>
      <c r="M151" s="251"/>
      <c r="N151" s="248"/>
      <c r="O151" s="241"/>
      <c r="P151" s="242"/>
      <c r="Q151" s="241"/>
      <c r="R151" s="241"/>
      <c r="S151" s="241"/>
      <c r="T151" s="241"/>
      <c r="U151" s="241"/>
      <c r="V151" s="241"/>
      <c r="W151" s="241"/>
      <c r="X151" s="241"/>
      <c r="Z151" s="244" t="s">
        <v>53</v>
      </c>
      <c r="AA151" s="244"/>
      <c r="AB151" s="244"/>
      <c r="AC151" s="244"/>
      <c r="AD151" s="244"/>
      <c r="AE151" s="244"/>
      <c r="AF151" s="244"/>
      <c r="AG151" s="245">
        <f t="shared" si="8"/>
        <v>0</v>
      </c>
      <c r="AH151" s="246"/>
      <c r="AI151" s="246"/>
      <c r="AJ151" s="246"/>
      <c r="AK151" s="246"/>
      <c r="AL151" s="246"/>
      <c r="AM151" s="246"/>
      <c r="AN151" s="246"/>
      <c r="AO151" s="246"/>
      <c r="AP151" s="246"/>
      <c r="AQ151" s="246"/>
    </row>
    <row r="152" spans="1:43" s="243" customFormat="1" ht="15.5">
      <c r="A152" s="230">
        <v>17</v>
      </c>
      <c r="B152" s="161" t="s">
        <v>54</v>
      </c>
      <c r="C152" s="240">
        <v>49694</v>
      </c>
      <c r="D152" s="240">
        <v>50438</v>
      </c>
      <c r="E152" s="233">
        <f t="shared" si="6"/>
        <v>744</v>
      </c>
      <c r="F152" s="234">
        <f t="shared" si="7"/>
        <v>1.4971626353282086E-2</v>
      </c>
      <c r="G152" s="241"/>
      <c r="H152" s="250"/>
      <c r="I152" s="251"/>
      <c r="J152" s="248"/>
      <c r="K152" s="241"/>
      <c r="L152" s="251"/>
      <c r="M152" s="251"/>
      <c r="N152" s="248"/>
      <c r="O152" s="241"/>
      <c r="P152" s="242"/>
      <c r="Q152" s="241"/>
      <c r="R152" s="241"/>
      <c r="S152" s="241"/>
      <c r="T152" s="241"/>
      <c r="U152" s="241"/>
      <c r="V152" s="241"/>
      <c r="W152" s="241"/>
      <c r="X152" s="241"/>
      <c r="Z152" s="244" t="s">
        <v>54</v>
      </c>
      <c r="AA152" s="244"/>
      <c r="AB152" s="244"/>
      <c r="AC152" s="244"/>
      <c r="AD152" s="244"/>
      <c r="AE152" s="244"/>
      <c r="AF152" s="244"/>
      <c r="AG152" s="245">
        <f t="shared" si="8"/>
        <v>0</v>
      </c>
      <c r="AH152" s="246"/>
      <c r="AI152" s="246"/>
      <c r="AJ152" s="246"/>
      <c r="AK152" s="246"/>
      <c r="AL152" s="246"/>
      <c r="AM152" s="246"/>
      <c r="AN152" s="246"/>
      <c r="AO152" s="246"/>
      <c r="AP152" s="246"/>
      <c r="AQ152" s="246"/>
    </row>
    <row r="153" spans="1:43" s="243" customFormat="1" ht="15.5">
      <c r="A153" s="230">
        <v>18</v>
      </c>
      <c r="B153" s="161" t="s">
        <v>55</v>
      </c>
      <c r="C153" s="240">
        <v>130618</v>
      </c>
      <c r="D153" s="240">
        <v>135130</v>
      </c>
      <c r="E153" s="233">
        <f t="shared" si="6"/>
        <v>4512</v>
      </c>
      <c r="F153" s="234">
        <f t="shared" si="7"/>
        <v>3.4543477928003795E-2</v>
      </c>
      <c r="G153" s="241"/>
      <c r="H153" s="250"/>
      <c r="I153" s="251"/>
      <c r="J153" s="248"/>
      <c r="K153" s="241"/>
      <c r="L153" s="251"/>
      <c r="M153" s="251"/>
      <c r="N153" s="248"/>
      <c r="O153" s="241"/>
      <c r="P153" s="242"/>
      <c r="Q153" s="241"/>
      <c r="R153" s="241"/>
      <c r="S153" s="241"/>
      <c r="T153" s="241"/>
      <c r="U153" s="241"/>
      <c r="V153" s="241"/>
      <c r="W153" s="241"/>
      <c r="X153" s="241"/>
      <c r="Z153" s="244" t="s">
        <v>55</v>
      </c>
      <c r="AA153" s="244"/>
      <c r="AB153" s="244"/>
      <c r="AC153" s="244"/>
      <c r="AD153" s="244"/>
      <c r="AE153" s="244"/>
      <c r="AF153" s="244"/>
      <c r="AG153" s="245">
        <f t="shared" si="8"/>
        <v>0</v>
      </c>
      <c r="AH153" s="246"/>
      <c r="AI153" s="246"/>
      <c r="AJ153" s="246"/>
      <c r="AK153" s="246"/>
      <c r="AL153" s="246"/>
      <c r="AM153" s="246"/>
      <c r="AN153" s="246"/>
      <c r="AO153" s="246"/>
      <c r="AP153" s="246"/>
      <c r="AQ153" s="246"/>
    </row>
    <row r="154" spans="1:43" s="243" customFormat="1" ht="15.5">
      <c r="A154" s="230">
        <v>19</v>
      </c>
      <c r="B154" s="161" t="s">
        <v>56</v>
      </c>
      <c r="C154" s="240">
        <v>90494</v>
      </c>
      <c r="D154" s="240">
        <v>89008</v>
      </c>
      <c r="E154" s="233">
        <f t="shared" si="6"/>
        <v>-1486</v>
      </c>
      <c r="F154" s="234">
        <f t="shared" si="7"/>
        <v>-1.6420978186399097E-2</v>
      </c>
      <c r="G154" s="241"/>
      <c r="H154" s="250"/>
      <c r="I154" s="251"/>
      <c r="J154" s="248"/>
      <c r="K154" s="241"/>
      <c r="L154" s="251"/>
      <c r="M154" s="251"/>
      <c r="N154" s="248"/>
      <c r="O154" s="241"/>
      <c r="P154" s="242"/>
      <c r="Q154" s="241"/>
      <c r="R154" s="241"/>
      <c r="S154" s="241"/>
      <c r="T154" s="241"/>
      <c r="U154" s="241"/>
      <c r="V154" s="241"/>
      <c r="W154" s="241"/>
      <c r="X154" s="241"/>
      <c r="Z154" s="244" t="s">
        <v>56</v>
      </c>
      <c r="AA154" s="244"/>
      <c r="AB154" s="244"/>
      <c r="AC154" s="244"/>
      <c r="AD154" s="244"/>
      <c r="AE154" s="244"/>
      <c r="AF154" s="244"/>
      <c r="AG154" s="245">
        <f t="shared" si="8"/>
        <v>0</v>
      </c>
      <c r="AH154" s="246"/>
      <c r="AI154" s="246"/>
      <c r="AJ154" s="246"/>
      <c r="AK154" s="246"/>
      <c r="AL154" s="246"/>
      <c r="AM154" s="246"/>
      <c r="AN154" s="246"/>
      <c r="AO154" s="246"/>
      <c r="AP154" s="246"/>
      <c r="AQ154" s="246"/>
    </row>
    <row r="155" spans="1:43" s="243" customFormat="1" ht="15.5">
      <c r="A155" s="230">
        <v>20</v>
      </c>
      <c r="B155" s="252" t="s">
        <v>57</v>
      </c>
      <c r="C155" s="240">
        <v>99749</v>
      </c>
      <c r="D155" s="240">
        <v>93863</v>
      </c>
      <c r="E155" s="249">
        <f t="shared" si="6"/>
        <v>-5886</v>
      </c>
      <c r="F155" s="234">
        <f t="shared" si="7"/>
        <v>-5.900811035699606E-2</v>
      </c>
      <c r="G155" s="241"/>
      <c r="H155" s="240">
        <v>104262</v>
      </c>
      <c r="I155" s="240">
        <v>645</v>
      </c>
      <c r="J155" s="248">
        <f>H155+I155</f>
        <v>104907</v>
      </c>
      <c r="K155" s="241"/>
      <c r="L155" s="240">
        <v>99573</v>
      </c>
      <c r="M155" s="240">
        <v>810</v>
      </c>
      <c r="N155" s="248">
        <f>SUM(L155:M155)</f>
        <v>100383</v>
      </c>
      <c r="O155" s="241"/>
      <c r="P155" s="242"/>
      <c r="Q155" s="241"/>
      <c r="R155" s="241"/>
      <c r="S155" s="241"/>
      <c r="T155" s="241"/>
      <c r="U155" s="241"/>
      <c r="V155" s="241"/>
      <c r="W155" s="241"/>
      <c r="X155" s="241"/>
      <c r="Z155" s="244" t="s">
        <v>57</v>
      </c>
      <c r="AA155" s="244"/>
      <c r="AB155" s="244"/>
      <c r="AC155" s="244"/>
      <c r="AD155" s="244"/>
      <c r="AE155" s="244"/>
      <c r="AF155" s="244"/>
      <c r="AG155" s="245">
        <f t="shared" si="8"/>
        <v>0</v>
      </c>
      <c r="AH155" s="246"/>
      <c r="AI155" s="246"/>
      <c r="AJ155" s="246"/>
      <c r="AK155" s="246"/>
      <c r="AL155" s="246"/>
      <c r="AM155" s="246"/>
      <c r="AN155" s="246"/>
      <c r="AO155" s="246"/>
      <c r="AP155" s="246"/>
      <c r="AQ155" s="246"/>
    </row>
    <row r="156" spans="1:43" s="243" customFormat="1" ht="15.5">
      <c r="A156" s="230">
        <v>21</v>
      </c>
      <c r="B156" s="161" t="s">
        <v>58</v>
      </c>
      <c r="C156" s="240">
        <v>98742</v>
      </c>
      <c r="D156" s="240">
        <v>98178</v>
      </c>
      <c r="E156" s="233">
        <f t="shared" si="6"/>
        <v>-564</v>
      </c>
      <c r="F156" s="234">
        <f t="shared" si="7"/>
        <v>-5.7118551376314029E-3</v>
      </c>
      <c r="G156" s="241"/>
      <c r="H156" s="250"/>
      <c r="I156" s="251"/>
      <c r="J156" s="248"/>
      <c r="K156" s="241"/>
      <c r="L156" s="253"/>
      <c r="M156" s="253"/>
      <c r="N156" s="248"/>
      <c r="O156" s="241"/>
      <c r="P156" s="242"/>
      <c r="Q156" s="241"/>
      <c r="R156" s="241"/>
      <c r="S156" s="241"/>
      <c r="T156" s="241"/>
      <c r="U156" s="241"/>
      <c r="V156" s="241"/>
      <c r="W156" s="241"/>
      <c r="X156" s="241"/>
      <c r="Z156" s="244" t="s">
        <v>58</v>
      </c>
      <c r="AA156" s="244"/>
      <c r="AB156" s="244"/>
      <c r="AC156" s="244"/>
      <c r="AD156" s="244"/>
      <c r="AE156" s="244"/>
      <c r="AF156" s="244"/>
      <c r="AG156" s="245">
        <f t="shared" si="8"/>
        <v>0</v>
      </c>
      <c r="AH156" s="246"/>
      <c r="AI156" s="246"/>
      <c r="AJ156" s="246"/>
      <c r="AK156" s="246"/>
      <c r="AL156" s="246"/>
      <c r="AM156" s="246"/>
      <c r="AN156" s="246"/>
      <c r="AO156" s="246"/>
      <c r="AP156" s="246"/>
      <c r="AQ156" s="246"/>
    </row>
    <row r="157" spans="1:43" s="243" customFormat="1" ht="15.5">
      <c r="A157" s="230">
        <v>22</v>
      </c>
      <c r="B157" s="252" t="s">
        <v>59</v>
      </c>
      <c r="C157" s="240">
        <v>191176</v>
      </c>
      <c r="D157" s="240">
        <v>191501</v>
      </c>
      <c r="E157" s="233">
        <f t="shared" si="6"/>
        <v>325</v>
      </c>
      <c r="F157" s="234">
        <f t="shared" si="7"/>
        <v>1.7000041846256852E-3</v>
      </c>
      <c r="G157" s="241"/>
      <c r="H157" s="240">
        <v>218019</v>
      </c>
      <c r="I157" s="240">
        <v>3902</v>
      </c>
      <c r="J157" s="248">
        <f>H157+I157</f>
        <v>221921</v>
      </c>
      <c r="K157" s="241"/>
      <c r="L157" s="240">
        <v>193644</v>
      </c>
      <c r="M157" s="240">
        <v>0</v>
      </c>
      <c r="N157" s="248">
        <f>SUM(L157:M157)</f>
        <v>193644</v>
      </c>
      <c r="O157" s="241"/>
      <c r="P157" s="242"/>
      <c r="Q157" s="241"/>
      <c r="R157" s="241"/>
      <c r="S157" s="241"/>
      <c r="T157" s="241"/>
      <c r="U157" s="241"/>
      <c r="V157" s="241"/>
      <c r="W157" s="241"/>
      <c r="X157" s="241"/>
      <c r="Z157" s="244" t="s">
        <v>59</v>
      </c>
      <c r="AA157" s="244"/>
      <c r="AB157" s="244"/>
      <c r="AC157" s="244"/>
      <c r="AD157" s="244"/>
      <c r="AE157" s="244"/>
      <c r="AF157" s="244"/>
      <c r="AG157" s="245">
        <f t="shared" si="8"/>
        <v>0</v>
      </c>
      <c r="AH157" s="246"/>
      <c r="AI157" s="246"/>
      <c r="AJ157" s="246"/>
      <c r="AK157" s="246"/>
      <c r="AL157" s="246"/>
      <c r="AM157" s="246"/>
      <c r="AN157" s="246"/>
      <c r="AO157" s="246"/>
      <c r="AP157" s="246"/>
      <c r="AQ157" s="246"/>
    </row>
    <row r="158" spans="1:43" s="243" customFormat="1" ht="15.5">
      <c r="A158" s="230">
        <v>23</v>
      </c>
      <c r="B158" s="161" t="s">
        <v>60</v>
      </c>
      <c r="C158" s="240">
        <v>56339</v>
      </c>
      <c r="D158" s="240">
        <v>55832</v>
      </c>
      <c r="E158" s="233">
        <f t="shared" si="6"/>
        <v>-507</v>
      </c>
      <c r="F158" s="234">
        <f t="shared" si="7"/>
        <v>-8.9990947656152925E-3</v>
      </c>
      <c r="G158" s="241"/>
      <c r="H158" s="241"/>
      <c r="I158" s="254"/>
      <c r="J158" s="241"/>
      <c r="K158" s="241"/>
      <c r="L158" s="241"/>
      <c r="M158" s="241"/>
      <c r="N158" s="241"/>
      <c r="O158" s="241"/>
      <c r="P158" s="242"/>
      <c r="Q158" s="241"/>
      <c r="R158" s="241"/>
      <c r="S158" s="241"/>
      <c r="T158" s="241"/>
      <c r="U158" s="241"/>
      <c r="V158" s="241"/>
      <c r="W158" s="241"/>
      <c r="X158" s="241"/>
      <c r="Z158" s="244" t="s">
        <v>60</v>
      </c>
      <c r="AA158" s="244"/>
      <c r="AB158" s="244"/>
      <c r="AC158" s="244"/>
      <c r="AD158" s="244"/>
      <c r="AE158" s="244"/>
      <c r="AF158" s="244"/>
      <c r="AG158" s="245">
        <f t="shared" si="8"/>
        <v>0</v>
      </c>
      <c r="AH158" s="246"/>
      <c r="AI158" s="246"/>
      <c r="AJ158" s="246"/>
      <c r="AK158" s="246"/>
      <c r="AL158" s="246"/>
      <c r="AM158" s="246"/>
      <c r="AN158" s="246"/>
      <c r="AO158" s="246"/>
      <c r="AP158" s="246"/>
      <c r="AQ158" s="246"/>
    </row>
    <row r="159" spans="1:43" s="243" customFormat="1" ht="15.5">
      <c r="A159" s="230">
        <v>24</v>
      </c>
      <c r="B159" s="161" t="s">
        <v>61</v>
      </c>
      <c r="C159" s="240">
        <v>42060</v>
      </c>
      <c r="D159" s="240">
        <v>40188</v>
      </c>
      <c r="E159" s="233">
        <f t="shared" si="6"/>
        <v>-1872</v>
      </c>
      <c r="F159" s="234">
        <f t="shared" si="7"/>
        <v>-4.450784593437946E-2</v>
      </c>
      <c r="G159" s="241"/>
      <c r="H159" s="241"/>
      <c r="I159" s="254"/>
      <c r="J159" s="241"/>
      <c r="K159" s="241"/>
      <c r="L159" s="241"/>
      <c r="M159" s="241"/>
      <c r="N159" s="241"/>
      <c r="O159" s="241"/>
      <c r="P159" s="242"/>
      <c r="Q159" s="241"/>
      <c r="R159" s="241"/>
      <c r="S159" s="241"/>
      <c r="T159" s="241"/>
      <c r="U159" s="241"/>
      <c r="V159" s="241"/>
      <c r="W159" s="241"/>
      <c r="X159" s="241"/>
      <c r="Z159" s="244" t="s">
        <v>61</v>
      </c>
      <c r="AA159" s="244"/>
      <c r="AB159" s="244"/>
      <c r="AC159" s="244"/>
      <c r="AD159" s="244"/>
      <c r="AE159" s="244"/>
      <c r="AF159" s="244"/>
      <c r="AG159" s="245">
        <f t="shared" si="8"/>
        <v>0</v>
      </c>
      <c r="AH159" s="246"/>
      <c r="AI159" s="246"/>
      <c r="AJ159" s="246"/>
      <c r="AK159" s="246"/>
      <c r="AL159" s="246"/>
      <c r="AM159" s="246"/>
      <c r="AN159" s="246"/>
      <c r="AO159" s="246"/>
      <c r="AP159" s="246"/>
      <c r="AQ159" s="246"/>
    </row>
    <row r="160" spans="1:43" ht="15.5">
      <c r="A160" s="230">
        <v>25</v>
      </c>
      <c r="B160" s="231" t="s">
        <v>62</v>
      </c>
      <c r="C160" s="232">
        <v>99454</v>
      </c>
      <c r="D160" s="232">
        <v>97639</v>
      </c>
      <c r="E160" s="233">
        <f t="shared" si="6"/>
        <v>-1815</v>
      </c>
      <c r="F160" s="234">
        <f t="shared" si="7"/>
        <v>-1.8249643051058782E-2</v>
      </c>
      <c r="G160" s="188"/>
      <c r="H160" s="192"/>
      <c r="I160" s="255"/>
      <c r="J160" s="237"/>
      <c r="K160" s="237"/>
      <c r="L160" s="237"/>
      <c r="M160" s="192"/>
      <c r="N160" s="192"/>
      <c r="O160" s="192"/>
      <c r="P160" s="152"/>
      <c r="Q160" s="192"/>
      <c r="R160" s="192"/>
      <c r="S160" s="192"/>
      <c r="T160" s="192"/>
      <c r="U160" s="192"/>
      <c r="V160" s="192"/>
      <c r="W160" s="192"/>
      <c r="X160" s="192"/>
      <c r="Z160" s="235" t="s">
        <v>62</v>
      </c>
      <c r="AA160" s="235"/>
      <c r="AB160" s="235"/>
      <c r="AC160" s="235"/>
      <c r="AD160" s="235"/>
      <c r="AE160" s="235"/>
      <c r="AF160" s="235"/>
      <c r="AG160" s="77">
        <f t="shared" si="8"/>
        <v>0</v>
      </c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2"/>
    </row>
    <row r="161" spans="1:43" ht="15.5">
      <c r="A161" s="230">
        <v>26</v>
      </c>
      <c r="B161" s="231" t="s">
        <v>63</v>
      </c>
      <c r="C161" s="232">
        <v>99480</v>
      </c>
      <c r="D161" s="232">
        <v>95951</v>
      </c>
      <c r="E161" s="233">
        <f t="shared" si="6"/>
        <v>-3529</v>
      </c>
      <c r="F161" s="234">
        <f t="shared" si="7"/>
        <v>-3.5474467229593888E-2</v>
      </c>
      <c r="G161" s="188"/>
      <c r="H161" s="192"/>
      <c r="I161" s="255"/>
      <c r="J161" s="237"/>
      <c r="K161" s="237"/>
      <c r="L161" s="237"/>
      <c r="M161" s="192"/>
      <c r="N161" s="192"/>
      <c r="O161" s="192"/>
      <c r="P161" s="152"/>
      <c r="Q161" s="192"/>
      <c r="R161" s="192"/>
      <c r="S161" s="192"/>
      <c r="T161" s="192"/>
      <c r="U161" s="192"/>
      <c r="V161" s="192"/>
      <c r="W161" s="192"/>
      <c r="X161" s="192"/>
      <c r="Z161" s="235" t="s">
        <v>63</v>
      </c>
      <c r="AA161" s="235"/>
      <c r="AB161" s="235"/>
      <c r="AC161" s="235"/>
      <c r="AD161" s="235"/>
      <c r="AE161" s="235"/>
      <c r="AF161" s="235"/>
      <c r="AG161" s="77">
        <f t="shared" si="8"/>
        <v>0</v>
      </c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82"/>
    </row>
    <row r="162" spans="1:43" ht="15.5">
      <c r="A162" s="230">
        <v>27</v>
      </c>
      <c r="B162" s="231" t="s">
        <v>64</v>
      </c>
      <c r="C162" s="232">
        <v>67244</v>
      </c>
      <c r="D162" s="232">
        <v>63924</v>
      </c>
      <c r="E162" s="233">
        <f t="shared" si="6"/>
        <v>-3320</v>
      </c>
      <c r="F162" s="234">
        <f t="shared" si="7"/>
        <v>-4.9372434715364941E-2</v>
      </c>
      <c r="G162" s="188"/>
      <c r="H162" s="192"/>
      <c r="I162" s="255"/>
      <c r="J162" s="237"/>
      <c r="K162" s="237"/>
      <c r="L162" s="237"/>
      <c r="M162" s="192"/>
      <c r="N162" s="192"/>
      <c r="O162" s="192"/>
      <c r="P162" s="152"/>
      <c r="Q162" s="192"/>
      <c r="R162" s="192"/>
      <c r="S162" s="192"/>
      <c r="T162" s="192"/>
      <c r="U162" s="192"/>
      <c r="V162" s="192"/>
      <c r="W162" s="192"/>
      <c r="X162" s="192"/>
      <c r="Z162" s="235" t="s">
        <v>64</v>
      </c>
      <c r="AA162" s="235"/>
      <c r="AB162" s="235"/>
      <c r="AC162" s="235"/>
      <c r="AD162" s="235"/>
      <c r="AE162" s="235"/>
      <c r="AF162" s="235"/>
      <c r="AG162" s="77">
        <f t="shared" si="8"/>
        <v>0</v>
      </c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82"/>
    </row>
    <row r="163" spans="1:43" ht="15.5">
      <c r="A163" s="256">
        <v>28</v>
      </c>
      <c r="B163" s="257" t="s">
        <v>65</v>
      </c>
      <c r="C163" s="232">
        <v>68135</v>
      </c>
      <c r="D163" s="232">
        <v>66081</v>
      </c>
      <c r="E163" s="233">
        <f t="shared" si="6"/>
        <v>-2054</v>
      </c>
      <c r="F163" s="234">
        <f t="shared" si="7"/>
        <v>-3.0146033609745358E-2</v>
      </c>
      <c r="G163" s="188"/>
      <c r="H163" s="192"/>
      <c r="I163" s="255"/>
      <c r="J163" s="237"/>
      <c r="K163" s="237"/>
      <c r="L163" s="237"/>
      <c r="M163" s="192"/>
      <c r="N163" s="192"/>
      <c r="O163" s="192"/>
      <c r="P163" s="152"/>
      <c r="Q163" s="192"/>
      <c r="R163" s="192"/>
      <c r="S163" s="192"/>
      <c r="T163" s="192"/>
      <c r="U163" s="192"/>
      <c r="V163" s="192"/>
      <c r="W163" s="192"/>
      <c r="X163" s="192"/>
      <c r="Z163" s="235"/>
      <c r="AA163" s="235"/>
      <c r="AB163" s="235"/>
      <c r="AC163" s="235"/>
      <c r="AD163" s="235"/>
      <c r="AE163" s="235"/>
      <c r="AF163" s="235"/>
      <c r="AG163" s="77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82"/>
    </row>
    <row r="164" spans="1:43" ht="15.5">
      <c r="A164" s="256">
        <v>29</v>
      </c>
      <c r="B164" s="257" t="s">
        <v>66</v>
      </c>
      <c r="C164" s="232">
        <v>36294</v>
      </c>
      <c r="D164" s="232">
        <v>34794</v>
      </c>
      <c r="E164" s="233">
        <f t="shared" si="6"/>
        <v>-1500</v>
      </c>
      <c r="F164" s="234">
        <f t="shared" si="7"/>
        <v>-4.1329145313274925E-2</v>
      </c>
      <c r="G164" s="188"/>
      <c r="H164" s="192"/>
      <c r="I164" s="255"/>
      <c r="J164" s="237"/>
      <c r="K164" s="237"/>
      <c r="L164" s="237"/>
      <c r="M164" s="192"/>
      <c r="N164" s="192"/>
      <c r="O164" s="192"/>
      <c r="P164" s="152"/>
      <c r="Q164" s="192"/>
      <c r="R164" s="192"/>
      <c r="S164" s="192"/>
      <c r="T164" s="192"/>
      <c r="U164" s="192"/>
      <c r="V164" s="192"/>
      <c r="W164" s="192"/>
      <c r="X164" s="192"/>
      <c r="Z164" s="235"/>
      <c r="AA164" s="235"/>
      <c r="AB164" s="235"/>
      <c r="AC164" s="235"/>
      <c r="AD164" s="235"/>
      <c r="AE164" s="235"/>
      <c r="AF164" s="235"/>
      <c r="AG164" s="77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82"/>
    </row>
    <row r="165" spans="1:43" ht="15.5">
      <c r="A165" s="256">
        <v>30</v>
      </c>
      <c r="B165" s="257" t="s">
        <v>67</v>
      </c>
      <c r="C165" s="232">
        <v>85852</v>
      </c>
      <c r="D165" s="232">
        <v>86310</v>
      </c>
      <c r="E165" s="233">
        <f t="shared" si="6"/>
        <v>458</v>
      </c>
      <c r="F165" s="234">
        <f t="shared" si="7"/>
        <v>5.3347621488142385E-3</v>
      </c>
      <c r="G165" s="188"/>
      <c r="H165" s="192"/>
      <c r="I165" s="255"/>
      <c r="J165" s="237"/>
      <c r="K165" s="237"/>
      <c r="L165" s="237"/>
      <c r="M165" s="192"/>
      <c r="N165" s="192"/>
      <c r="O165" s="192"/>
      <c r="P165" s="152"/>
      <c r="Q165" s="192"/>
      <c r="R165" s="192"/>
      <c r="S165" s="192"/>
      <c r="T165" s="192"/>
      <c r="U165" s="192"/>
      <c r="V165" s="192"/>
      <c r="W165" s="192"/>
      <c r="X165" s="192"/>
      <c r="Z165" s="235"/>
      <c r="AA165" s="235"/>
      <c r="AB165" s="235"/>
      <c r="AC165" s="235"/>
      <c r="AD165" s="235"/>
      <c r="AE165" s="235"/>
      <c r="AF165" s="235"/>
      <c r="AG165" s="77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82"/>
    </row>
    <row r="166" spans="1:43" ht="15.5">
      <c r="A166" s="256">
        <v>31</v>
      </c>
      <c r="B166" s="257" t="s">
        <v>68</v>
      </c>
      <c r="C166" s="232">
        <v>13637</v>
      </c>
      <c r="D166" s="232">
        <v>13486</v>
      </c>
      <c r="E166" s="233">
        <f t="shared" si="6"/>
        <v>-151</v>
      </c>
      <c r="F166" s="234">
        <f t="shared" si="7"/>
        <v>-1.1072816601891912E-2</v>
      </c>
      <c r="G166" s="188"/>
      <c r="H166" s="192"/>
      <c r="I166" s="255"/>
      <c r="J166" s="237"/>
      <c r="K166" s="237"/>
      <c r="L166" s="237"/>
      <c r="M166" s="192"/>
      <c r="N166" s="192"/>
      <c r="O166" s="192"/>
      <c r="P166" s="152"/>
      <c r="Q166" s="192"/>
      <c r="R166" s="192"/>
      <c r="S166" s="192"/>
      <c r="T166" s="192"/>
      <c r="U166" s="192"/>
      <c r="V166" s="192"/>
      <c r="W166" s="192"/>
      <c r="X166" s="192"/>
      <c r="Z166" s="235"/>
      <c r="AA166" s="235"/>
      <c r="AB166" s="235"/>
      <c r="AC166" s="235"/>
      <c r="AD166" s="235"/>
      <c r="AE166" s="235"/>
      <c r="AF166" s="235"/>
      <c r="AG166" s="77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/>
    </row>
    <row r="167" spans="1:43" ht="15.5">
      <c r="A167" s="256">
        <v>32</v>
      </c>
      <c r="B167" s="257" t="s">
        <v>69</v>
      </c>
      <c r="C167" s="232">
        <v>42625</v>
      </c>
      <c r="D167" s="232">
        <v>48280</v>
      </c>
      <c r="E167" s="233">
        <f t="shared" si="6"/>
        <v>5655</v>
      </c>
      <c r="F167" s="234">
        <f t="shared" si="7"/>
        <v>0.13266862170087976</v>
      </c>
      <c r="G167" s="188"/>
      <c r="H167" s="192"/>
      <c r="I167" s="255"/>
      <c r="J167" s="237"/>
      <c r="K167" s="237"/>
      <c r="L167" s="237"/>
      <c r="M167" s="192"/>
      <c r="N167" s="192"/>
      <c r="O167" s="192"/>
      <c r="P167" s="152"/>
      <c r="Q167" s="192"/>
      <c r="R167" s="192"/>
      <c r="S167" s="192"/>
      <c r="T167" s="192"/>
      <c r="U167" s="192"/>
      <c r="V167" s="192"/>
      <c r="W167" s="192"/>
      <c r="X167" s="192"/>
      <c r="Z167" s="235"/>
      <c r="AA167" s="235"/>
      <c r="AB167" s="235"/>
      <c r="AC167" s="235"/>
      <c r="AD167" s="235"/>
      <c r="AE167" s="235"/>
      <c r="AF167" s="235"/>
      <c r="AG167" s="77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82"/>
    </row>
    <row r="168" spans="1:43" ht="15.5">
      <c r="A168" s="256">
        <v>33</v>
      </c>
      <c r="B168" s="257" t="s">
        <v>70</v>
      </c>
      <c r="C168" s="232">
        <v>26980</v>
      </c>
      <c r="D168" s="232">
        <v>25623</v>
      </c>
      <c r="E168" s="233">
        <f t="shared" si="6"/>
        <v>-1357</v>
      </c>
      <c r="F168" s="234">
        <f t="shared" si="7"/>
        <v>-5.0296515937731656E-2</v>
      </c>
      <c r="G168" s="188"/>
      <c r="H168" s="258"/>
      <c r="I168" s="259"/>
      <c r="J168" s="260"/>
      <c r="K168" s="260"/>
      <c r="L168" s="260"/>
      <c r="M168" s="258"/>
      <c r="N168" s="258"/>
      <c r="O168" s="258"/>
      <c r="P168" s="261"/>
      <c r="Q168" s="258"/>
      <c r="R168" s="258"/>
      <c r="S168" s="258"/>
      <c r="T168" s="258"/>
      <c r="U168" s="258"/>
      <c r="V168" s="258"/>
      <c r="W168" s="258"/>
      <c r="X168" s="258"/>
      <c r="Z168" s="235"/>
      <c r="AA168" s="235"/>
      <c r="AB168" s="235"/>
      <c r="AC168" s="235"/>
      <c r="AD168" s="235"/>
      <c r="AE168" s="235"/>
      <c r="AF168" s="235"/>
      <c r="AG168" s="77">
        <f>SUM(AG136:AG162)</f>
        <v>0</v>
      </c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</row>
    <row r="169" spans="1:43" ht="15.5">
      <c r="A169" s="262"/>
      <c r="B169" s="208" t="s">
        <v>84</v>
      </c>
      <c r="C169" s="263">
        <f>SUM(C136:C168)</f>
        <v>2719452</v>
      </c>
      <c r="D169" s="263">
        <f>SUM(D136:D168)</f>
        <v>2699047</v>
      </c>
      <c r="E169" s="233">
        <f t="shared" si="6"/>
        <v>-20405</v>
      </c>
      <c r="F169" s="234">
        <f t="shared" si="7"/>
        <v>-7.5033499396201884E-3</v>
      </c>
      <c r="G169" s="188"/>
      <c r="H169" s="258"/>
      <c r="I169" s="264"/>
      <c r="J169" s="260"/>
      <c r="K169" s="260"/>
      <c r="L169" s="260"/>
      <c r="M169" s="258"/>
      <c r="N169" s="258"/>
      <c r="O169" s="258"/>
      <c r="P169" s="261"/>
      <c r="Q169" s="258"/>
      <c r="R169" s="258"/>
      <c r="S169" s="258"/>
      <c r="T169" s="258"/>
      <c r="U169" s="258"/>
      <c r="V169" s="258"/>
      <c r="W169" s="258"/>
      <c r="X169" s="258"/>
      <c r="Z169" s="182"/>
      <c r="AA169" s="182"/>
      <c r="AB169" s="182"/>
      <c r="AC169" s="182"/>
      <c r="AD169" s="182"/>
      <c r="AE169" s="182"/>
      <c r="AF169" s="182"/>
      <c r="AG169" s="265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</row>
    <row r="170" spans="1:43" ht="23.25" customHeight="1" thickBot="1">
      <c r="A170" s="1231" t="s">
        <v>327</v>
      </c>
      <c r="B170" s="1231"/>
      <c r="C170" s="1231"/>
      <c r="D170" s="1231"/>
      <c r="E170" s="1231"/>
      <c r="F170" s="1231"/>
      <c r="G170" s="1231"/>
      <c r="H170" s="181"/>
      <c r="I170" s="125"/>
      <c r="J170" s="181"/>
      <c r="K170" s="181"/>
      <c r="L170" s="181"/>
      <c r="M170" s="181"/>
      <c r="N170" s="181"/>
      <c r="O170" s="181"/>
      <c r="P170" s="155"/>
      <c r="Q170" s="181"/>
      <c r="R170" s="181"/>
      <c r="S170" s="181"/>
      <c r="T170" s="181"/>
      <c r="U170" s="181"/>
      <c r="V170" s="181"/>
      <c r="W170" s="181"/>
      <c r="X170" s="181"/>
    </row>
    <row r="171" spans="1:43" ht="78" customHeight="1">
      <c r="A171" s="266" t="s">
        <v>32</v>
      </c>
      <c r="B171" s="267" t="s">
        <v>33</v>
      </c>
      <c r="C171" s="267" t="s">
        <v>326</v>
      </c>
      <c r="D171" s="267" t="s">
        <v>76</v>
      </c>
      <c r="E171" s="268" t="s">
        <v>9</v>
      </c>
      <c r="F171" s="187" t="s">
        <v>77</v>
      </c>
      <c r="G171" s="188"/>
      <c r="H171" s="192"/>
      <c r="I171" s="224"/>
      <c r="J171" s="237"/>
      <c r="K171" s="237"/>
      <c r="L171" s="192"/>
      <c r="M171" s="192"/>
      <c r="N171" s="192"/>
      <c r="O171" s="192"/>
      <c r="P171" s="152"/>
      <c r="Q171" s="192"/>
      <c r="R171" s="192"/>
      <c r="S171" s="192"/>
      <c r="T171" s="192"/>
      <c r="U171" s="192"/>
      <c r="V171" s="192"/>
      <c r="W171" s="192"/>
      <c r="X171" s="192"/>
    </row>
    <row r="172" spans="1:43" ht="15.5">
      <c r="A172" s="269">
        <v>1</v>
      </c>
      <c r="B172" s="231" t="s">
        <v>38</v>
      </c>
      <c r="C172" s="270">
        <v>40263</v>
      </c>
      <c r="D172" s="271">
        <v>38676</v>
      </c>
      <c r="E172" s="272">
        <f>D172-C172</f>
        <v>-1587</v>
      </c>
      <c r="F172" s="273">
        <f>E172/C172</f>
        <v>-3.9415840846434694E-2</v>
      </c>
      <c r="G172" s="188"/>
      <c r="H172" s="274"/>
      <c r="I172" s="224"/>
      <c r="J172" s="237"/>
      <c r="K172" s="237"/>
      <c r="L172" s="192"/>
      <c r="M172" s="192"/>
      <c r="N172" s="192"/>
      <c r="O172" s="192"/>
      <c r="P172" s="152"/>
      <c r="Q172" s="192"/>
      <c r="R172" s="192"/>
      <c r="S172" s="192"/>
      <c r="T172" s="192"/>
      <c r="U172" s="192"/>
      <c r="V172" s="192"/>
      <c r="W172" s="192"/>
      <c r="X172" s="192"/>
    </row>
    <row r="173" spans="1:43" ht="15.5">
      <c r="A173" s="269">
        <v>2</v>
      </c>
      <c r="B173" s="231" t="s">
        <v>39</v>
      </c>
      <c r="C173" s="270">
        <v>83342</v>
      </c>
      <c r="D173" s="271">
        <v>81951</v>
      </c>
      <c r="E173" s="272">
        <f t="shared" ref="E173:E205" si="9">D173-C173</f>
        <v>-1391</v>
      </c>
      <c r="F173" s="273">
        <f t="shared" ref="F173:F205" si="10">E173/C173</f>
        <v>-1.6690264212521899E-2</v>
      </c>
      <c r="G173" s="188"/>
      <c r="H173" s="274"/>
      <c r="I173" s="224"/>
      <c r="J173" s="237"/>
      <c r="K173" s="237"/>
      <c r="L173" s="192"/>
      <c r="M173" s="192"/>
      <c r="N173" s="192"/>
      <c r="O173" s="192"/>
      <c r="P173" s="152"/>
      <c r="Q173" s="192"/>
      <c r="R173" s="192"/>
      <c r="S173" s="192"/>
      <c r="T173" s="192"/>
      <c r="U173" s="192"/>
      <c r="V173" s="192"/>
      <c r="W173" s="192"/>
      <c r="X173" s="192"/>
    </row>
    <row r="174" spans="1:43" ht="15.5">
      <c r="A174" s="269">
        <v>3</v>
      </c>
      <c r="B174" s="231" t="s">
        <v>40</v>
      </c>
      <c r="C174" s="270">
        <v>38201</v>
      </c>
      <c r="D174" s="271">
        <v>38658</v>
      </c>
      <c r="E174" s="272">
        <f t="shared" si="9"/>
        <v>457</v>
      </c>
      <c r="F174" s="273">
        <f t="shared" si="10"/>
        <v>1.1963037616816314E-2</v>
      </c>
      <c r="G174" s="188"/>
      <c r="H174" s="274"/>
      <c r="I174" s="224"/>
      <c r="J174" s="237"/>
      <c r="K174" s="237"/>
      <c r="L174" s="192"/>
      <c r="M174" s="192"/>
      <c r="N174" s="192"/>
      <c r="O174" s="192"/>
      <c r="P174" s="152"/>
      <c r="Q174" s="192"/>
      <c r="R174" s="192"/>
      <c r="S174" s="192"/>
      <c r="T174" s="192"/>
      <c r="U174" s="192"/>
      <c r="V174" s="192"/>
      <c r="W174" s="192"/>
      <c r="X174" s="192"/>
    </row>
    <row r="175" spans="1:43" ht="15.5">
      <c r="A175" s="269">
        <v>4</v>
      </c>
      <c r="B175" s="231" t="s">
        <v>41</v>
      </c>
      <c r="C175" s="270">
        <v>72057</v>
      </c>
      <c r="D175" s="271">
        <v>73509</v>
      </c>
      <c r="E175" s="272">
        <f t="shared" si="9"/>
        <v>1452</v>
      </c>
      <c r="F175" s="273">
        <f t="shared" si="10"/>
        <v>2.0150714018069029E-2</v>
      </c>
      <c r="G175" s="188"/>
      <c r="H175" s="274"/>
      <c r="I175" s="224"/>
      <c r="J175" s="192"/>
      <c r="K175" s="192"/>
      <c r="L175" s="192"/>
      <c r="M175" s="192"/>
      <c r="N175" s="192"/>
      <c r="O175" s="192"/>
      <c r="P175" s="152"/>
      <c r="Q175" s="192"/>
      <c r="R175" s="192"/>
      <c r="S175" s="192"/>
      <c r="T175" s="192"/>
      <c r="U175" s="192"/>
      <c r="V175" s="192"/>
      <c r="W175" s="192"/>
      <c r="X175" s="192"/>
    </row>
    <row r="176" spans="1:43" ht="15.5">
      <c r="A176" s="269">
        <v>5</v>
      </c>
      <c r="B176" s="231" t="s">
        <v>42</v>
      </c>
      <c r="C176" s="270">
        <v>24222</v>
      </c>
      <c r="D176" s="271">
        <v>24318</v>
      </c>
      <c r="E176" s="272">
        <f t="shared" si="9"/>
        <v>96</v>
      </c>
      <c r="F176" s="273">
        <f t="shared" si="10"/>
        <v>3.963339113202873E-3</v>
      </c>
      <c r="G176" s="188"/>
      <c r="H176" s="274"/>
      <c r="I176" s="224"/>
      <c r="J176" s="192"/>
      <c r="K176" s="192"/>
      <c r="L176" s="192"/>
      <c r="M176" s="192"/>
      <c r="N176" s="192"/>
      <c r="O176" s="192"/>
      <c r="P176" s="152"/>
      <c r="Q176" s="192"/>
      <c r="R176" s="192"/>
      <c r="S176" s="192"/>
      <c r="T176" s="192"/>
      <c r="U176" s="192"/>
      <c r="V176" s="192"/>
      <c r="W176" s="192"/>
      <c r="X176" s="192"/>
    </row>
    <row r="177" spans="1:24" ht="15.5">
      <c r="A177" s="269">
        <v>6</v>
      </c>
      <c r="B177" s="231" t="s">
        <v>43</v>
      </c>
      <c r="C177" s="270">
        <v>35396</v>
      </c>
      <c r="D177" s="271">
        <v>36484</v>
      </c>
      <c r="E177" s="272">
        <f t="shared" si="9"/>
        <v>1088</v>
      </c>
      <c r="F177" s="273">
        <f t="shared" si="10"/>
        <v>3.0737936489998868E-2</v>
      </c>
      <c r="G177" s="188"/>
      <c r="H177" s="274"/>
      <c r="I177" s="224"/>
      <c r="J177" s="192"/>
      <c r="K177" s="192"/>
      <c r="L177" s="192"/>
      <c r="M177" s="192"/>
      <c r="N177" s="192"/>
      <c r="O177" s="192"/>
      <c r="P177" s="152"/>
      <c r="Q177" s="192"/>
      <c r="R177" s="192"/>
      <c r="S177" s="192"/>
      <c r="T177" s="192"/>
      <c r="U177" s="192"/>
      <c r="V177" s="192"/>
      <c r="W177" s="192"/>
      <c r="X177" s="192"/>
    </row>
    <row r="178" spans="1:24" ht="15.5">
      <c r="A178" s="269">
        <v>7</v>
      </c>
      <c r="B178" s="231" t="s">
        <v>44</v>
      </c>
      <c r="C178" s="270">
        <v>38188</v>
      </c>
      <c r="D178" s="271">
        <v>35461</v>
      </c>
      <c r="E178" s="272">
        <f t="shared" si="9"/>
        <v>-2727</v>
      </c>
      <c r="F178" s="273">
        <f t="shared" si="10"/>
        <v>-7.1409866973918504E-2</v>
      </c>
      <c r="G178" s="188"/>
      <c r="H178" s="274"/>
      <c r="I178" s="224"/>
      <c r="J178" s="192"/>
      <c r="K178" s="192"/>
      <c r="L178" s="192"/>
      <c r="M178" s="192"/>
      <c r="N178" s="192"/>
      <c r="O178" s="192"/>
      <c r="P178" s="152"/>
      <c r="Q178" s="192"/>
      <c r="R178" s="192"/>
      <c r="S178" s="192"/>
      <c r="T178" s="192"/>
      <c r="U178" s="192"/>
      <c r="V178" s="192"/>
      <c r="W178" s="192"/>
      <c r="X178" s="192"/>
    </row>
    <row r="179" spans="1:24" ht="15.5">
      <c r="A179" s="269">
        <v>8</v>
      </c>
      <c r="B179" s="231" t="s">
        <v>45</v>
      </c>
      <c r="C179" s="270">
        <v>89926</v>
      </c>
      <c r="D179" s="271">
        <v>94202</v>
      </c>
      <c r="E179" s="272">
        <f t="shared" si="9"/>
        <v>4276</v>
      </c>
      <c r="F179" s="273">
        <f t="shared" si="10"/>
        <v>4.7550207948757868E-2</v>
      </c>
      <c r="G179" s="188"/>
      <c r="H179" s="274"/>
      <c r="I179" s="224"/>
      <c r="J179" s="192"/>
      <c r="K179" s="192"/>
      <c r="L179" s="192"/>
      <c r="M179" s="192"/>
      <c r="N179" s="192"/>
      <c r="O179" s="192"/>
      <c r="P179" s="152"/>
      <c r="Q179" s="192"/>
      <c r="R179" s="192"/>
      <c r="S179" s="192"/>
      <c r="T179" s="192"/>
      <c r="U179" s="192"/>
      <c r="V179" s="192"/>
      <c r="W179" s="192"/>
      <c r="X179" s="192"/>
    </row>
    <row r="180" spans="1:24" ht="15.5">
      <c r="A180" s="269">
        <v>9</v>
      </c>
      <c r="B180" s="231" t="s">
        <v>46</v>
      </c>
      <c r="C180" s="270">
        <v>43454</v>
      </c>
      <c r="D180" s="271">
        <v>42225</v>
      </c>
      <c r="E180" s="272">
        <f t="shared" si="9"/>
        <v>-1229</v>
      </c>
      <c r="F180" s="273">
        <f t="shared" si="10"/>
        <v>-2.8282781792240069E-2</v>
      </c>
      <c r="G180" s="188"/>
      <c r="H180" s="274"/>
      <c r="I180" s="224"/>
      <c r="J180" s="192"/>
      <c r="K180" s="192"/>
      <c r="L180" s="192"/>
      <c r="M180" s="192"/>
      <c r="N180" s="192"/>
      <c r="O180" s="192"/>
      <c r="P180" s="152"/>
      <c r="Q180" s="192"/>
      <c r="R180" s="192"/>
      <c r="S180" s="192"/>
      <c r="T180" s="192"/>
      <c r="U180" s="192"/>
      <c r="V180" s="192"/>
      <c r="W180" s="192"/>
      <c r="X180" s="192"/>
    </row>
    <row r="181" spans="1:24" ht="15.5">
      <c r="A181" s="269">
        <v>10</v>
      </c>
      <c r="B181" s="231" t="s">
        <v>47</v>
      </c>
      <c r="C181" s="270">
        <v>7640</v>
      </c>
      <c r="D181" s="271">
        <v>7614</v>
      </c>
      <c r="E181" s="272">
        <f t="shared" si="9"/>
        <v>-26</v>
      </c>
      <c r="F181" s="273">
        <f t="shared" si="10"/>
        <v>-3.4031413612565444E-3</v>
      </c>
      <c r="G181" s="188"/>
      <c r="H181" s="274"/>
      <c r="I181" s="224"/>
      <c r="J181" s="192"/>
      <c r="K181" s="192"/>
      <c r="L181" s="192"/>
      <c r="M181" s="192"/>
      <c r="N181" s="192"/>
      <c r="O181" s="192"/>
      <c r="P181" s="152"/>
      <c r="Q181" s="192"/>
      <c r="R181" s="192"/>
      <c r="S181" s="192"/>
      <c r="T181" s="192"/>
      <c r="U181" s="192"/>
      <c r="V181" s="192"/>
      <c r="W181" s="192"/>
      <c r="X181" s="192"/>
    </row>
    <row r="182" spans="1:24" ht="15.5">
      <c r="A182" s="269">
        <v>11</v>
      </c>
      <c r="B182" s="231" t="s">
        <v>48</v>
      </c>
      <c r="C182" s="270">
        <v>50042</v>
      </c>
      <c r="D182" s="271">
        <v>53126</v>
      </c>
      <c r="E182" s="272">
        <f t="shared" si="9"/>
        <v>3084</v>
      </c>
      <c r="F182" s="273">
        <f t="shared" si="10"/>
        <v>6.16282322848807E-2</v>
      </c>
      <c r="G182" s="188"/>
      <c r="H182" s="274"/>
      <c r="I182" s="224"/>
      <c r="J182" s="192"/>
      <c r="K182" s="192"/>
      <c r="L182" s="192"/>
      <c r="M182" s="192"/>
      <c r="N182" s="192"/>
      <c r="O182" s="192"/>
      <c r="P182" s="152"/>
      <c r="Q182" s="192"/>
      <c r="R182" s="192"/>
      <c r="S182" s="192"/>
      <c r="T182" s="192"/>
      <c r="U182" s="192"/>
      <c r="V182" s="192"/>
      <c r="W182" s="192"/>
      <c r="X182" s="192"/>
    </row>
    <row r="183" spans="1:24" ht="15.5">
      <c r="A183" s="269">
        <v>12</v>
      </c>
      <c r="B183" s="231" t="s">
        <v>49</v>
      </c>
      <c r="C183" s="270">
        <v>39327</v>
      </c>
      <c r="D183" s="271">
        <v>38790</v>
      </c>
      <c r="E183" s="272">
        <f t="shared" si="9"/>
        <v>-537</v>
      </c>
      <c r="F183" s="273">
        <f t="shared" si="10"/>
        <v>-1.3654741017621482E-2</v>
      </c>
      <c r="G183" s="188"/>
      <c r="H183" s="274"/>
      <c r="I183" s="224"/>
      <c r="J183" s="192"/>
      <c r="K183" s="192"/>
      <c r="L183" s="192"/>
      <c r="M183" s="192"/>
      <c r="N183" s="192"/>
      <c r="O183" s="192"/>
      <c r="P183" s="152"/>
      <c r="Q183" s="192"/>
      <c r="R183" s="192"/>
      <c r="S183" s="192"/>
      <c r="T183" s="192"/>
      <c r="U183" s="192"/>
      <c r="V183" s="192"/>
      <c r="W183" s="192"/>
      <c r="X183" s="192"/>
    </row>
    <row r="184" spans="1:24" ht="15.5">
      <c r="A184" s="269">
        <v>13</v>
      </c>
      <c r="B184" s="231" t="s">
        <v>50</v>
      </c>
      <c r="C184" s="270">
        <v>31510</v>
      </c>
      <c r="D184" s="271">
        <v>31373</v>
      </c>
      <c r="E184" s="272">
        <f t="shared" si="9"/>
        <v>-137</v>
      </c>
      <c r="F184" s="273">
        <f t="shared" si="10"/>
        <v>-4.3478260869565218E-3</v>
      </c>
      <c r="G184" s="188"/>
      <c r="H184" s="274"/>
      <c r="I184" s="224"/>
      <c r="J184" s="192"/>
      <c r="K184" s="192"/>
      <c r="L184" s="192"/>
      <c r="M184" s="192"/>
      <c r="N184" s="192"/>
      <c r="O184" s="192"/>
      <c r="P184" s="152"/>
      <c r="Q184" s="192"/>
      <c r="R184" s="192"/>
      <c r="S184" s="192"/>
      <c r="T184" s="192"/>
      <c r="U184" s="192"/>
      <c r="V184" s="192"/>
      <c r="W184" s="192"/>
      <c r="X184" s="192"/>
    </row>
    <row r="185" spans="1:24" ht="15.5">
      <c r="A185" s="269">
        <v>14</v>
      </c>
      <c r="B185" s="231" t="s">
        <v>51</v>
      </c>
      <c r="C185" s="270">
        <v>30091</v>
      </c>
      <c r="D185" s="271">
        <v>29067</v>
      </c>
      <c r="E185" s="272">
        <f t="shared" si="9"/>
        <v>-1024</v>
      </c>
      <c r="F185" s="273">
        <f t="shared" si="10"/>
        <v>-3.4030108670366557E-2</v>
      </c>
      <c r="G185" s="188"/>
      <c r="H185" s="274"/>
      <c r="I185" s="224"/>
      <c r="J185" s="192"/>
      <c r="K185" s="192"/>
      <c r="L185" s="192"/>
      <c r="M185" s="192"/>
      <c r="N185" s="192"/>
      <c r="O185" s="192"/>
      <c r="P185" s="152"/>
      <c r="Q185" s="192"/>
      <c r="R185" s="192"/>
      <c r="S185" s="192"/>
      <c r="T185" s="192"/>
      <c r="U185" s="192"/>
      <c r="V185" s="192"/>
      <c r="W185" s="192"/>
      <c r="X185" s="192"/>
    </row>
    <row r="186" spans="1:24" ht="15.5">
      <c r="A186" s="269">
        <v>15</v>
      </c>
      <c r="B186" s="231" t="s">
        <v>52</v>
      </c>
      <c r="C186" s="275">
        <v>26343</v>
      </c>
      <c r="D186" s="271">
        <v>24597</v>
      </c>
      <c r="E186" s="272">
        <f t="shared" si="9"/>
        <v>-1746</v>
      </c>
      <c r="F186" s="273">
        <f t="shared" si="10"/>
        <v>-6.6279467031089848E-2</v>
      </c>
      <c r="G186" s="188"/>
      <c r="H186" s="274"/>
      <c r="I186" s="224"/>
      <c r="J186" s="192"/>
      <c r="K186" s="192"/>
      <c r="L186" s="192"/>
      <c r="M186" s="192"/>
      <c r="N186" s="192"/>
      <c r="O186" s="192"/>
      <c r="P186" s="152"/>
      <c r="Q186" s="192"/>
      <c r="R186" s="192"/>
      <c r="S186" s="192"/>
      <c r="T186" s="192"/>
      <c r="U186" s="192"/>
      <c r="V186" s="192"/>
      <c r="W186" s="192"/>
      <c r="X186" s="192"/>
    </row>
    <row r="187" spans="1:24" ht="15.5">
      <c r="A187" s="269">
        <v>16</v>
      </c>
      <c r="B187" s="231" t="s">
        <v>53</v>
      </c>
      <c r="C187" s="275">
        <v>63239</v>
      </c>
      <c r="D187" s="271">
        <v>62838</v>
      </c>
      <c r="E187" s="272">
        <f t="shared" si="9"/>
        <v>-401</v>
      </c>
      <c r="F187" s="273">
        <f t="shared" si="10"/>
        <v>-6.341023735353184E-3</v>
      </c>
      <c r="G187" s="188"/>
      <c r="H187" s="274"/>
      <c r="I187" s="224"/>
      <c r="J187" s="192"/>
      <c r="K187" s="192"/>
      <c r="L187" s="192"/>
      <c r="M187" s="192"/>
      <c r="N187" s="192"/>
      <c r="O187" s="192"/>
      <c r="P187" s="152"/>
      <c r="Q187" s="192"/>
      <c r="R187" s="192"/>
      <c r="S187" s="192"/>
      <c r="T187" s="192"/>
      <c r="U187" s="192"/>
      <c r="V187" s="192"/>
      <c r="W187" s="192"/>
      <c r="X187" s="192"/>
    </row>
    <row r="188" spans="1:24" ht="15.5">
      <c r="A188" s="269">
        <v>17</v>
      </c>
      <c r="B188" s="231" t="s">
        <v>54</v>
      </c>
      <c r="C188" s="275">
        <v>26575</v>
      </c>
      <c r="D188" s="271">
        <v>26214</v>
      </c>
      <c r="E188" s="272">
        <f t="shared" si="9"/>
        <v>-361</v>
      </c>
      <c r="F188" s="273">
        <f t="shared" si="10"/>
        <v>-1.3584195672624647E-2</v>
      </c>
      <c r="G188" s="188"/>
      <c r="H188" s="274"/>
      <c r="I188" s="224"/>
      <c r="J188" s="192"/>
      <c r="K188" s="192"/>
      <c r="L188" s="192"/>
      <c r="M188" s="192"/>
      <c r="N188" s="192"/>
      <c r="O188" s="192"/>
      <c r="P188" s="152"/>
      <c r="Q188" s="192"/>
      <c r="R188" s="192"/>
      <c r="S188" s="192"/>
      <c r="T188" s="192"/>
      <c r="U188" s="192"/>
      <c r="V188" s="192"/>
      <c r="W188" s="192"/>
      <c r="X188" s="192"/>
    </row>
    <row r="189" spans="1:24" ht="15.5">
      <c r="A189" s="269">
        <v>18</v>
      </c>
      <c r="B189" s="231" t="s">
        <v>55</v>
      </c>
      <c r="C189" s="275">
        <v>53890</v>
      </c>
      <c r="D189" s="271">
        <v>55403</v>
      </c>
      <c r="E189" s="272">
        <f t="shared" si="9"/>
        <v>1513</v>
      </c>
      <c r="F189" s="273">
        <f t="shared" si="10"/>
        <v>2.8075709779179812E-2</v>
      </c>
      <c r="G189" s="188"/>
      <c r="H189" s="274"/>
      <c r="I189" s="224"/>
      <c r="J189" s="192"/>
      <c r="K189" s="192"/>
      <c r="L189" s="192"/>
      <c r="M189" s="192"/>
      <c r="N189" s="192"/>
      <c r="O189" s="192"/>
      <c r="P189" s="152"/>
      <c r="Q189" s="192"/>
      <c r="R189" s="192"/>
      <c r="S189" s="192"/>
      <c r="T189" s="192"/>
      <c r="U189" s="192"/>
      <c r="V189" s="192"/>
      <c r="W189" s="192"/>
      <c r="X189" s="192"/>
    </row>
    <row r="190" spans="1:24" ht="15.5">
      <c r="A190" s="269">
        <v>19</v>
      </c>
      <c r="B190" s="231" t="s">
        <v>56</v>
      </c>
      <c r="C190" s="275">
        <v>43066</v>
      </c>
      <c r="D190" s="271">
        <v>43178</v>
      </c>
      <c r="E190" s="272">
        <f t="shared" si="9"/>
        <v>112</v>
      </c>
      <c r="F190" s="273">
        <f t="shared" si="10"/>
        <v>2.6006594529327078E-3</v>
      </c>
      <c r="G190" s="188"/>
      <c r="H190" s="274"/>
      <c r="I190" s="224"/>
      <c r="J190" s="192"/>
      <c r="K190" s="192"/>
      <c r="L190" s="192"/>
      <c r="M190" s="192"/>
      <c r="N190" s="192"/>
      <c r="O190" s="192"/>
      <c r="P190" s="152"/>
      <c r="Q190" s="192"/>
      <c r="R190" s="192"/>
      <c r="S190" s="192"/>
      <c r="T190" s="192"/>
      <c r="U190" s="192"/>
      <c r="V190" s="192"/>
      <c r="W190" s="192"/>
      <c r="X190" s="192"/>
    </row>
    <row r="191" spans="1:24" ht="15.5">
      <c r="A191" s="269">
        <v>20</v>
      </c>
      <c r="B191" s="231" t="s">
        <v>57</v>
      </c>
      <c r="C191" s="275">
        <v>58037</v>
      </c>
      <c r="D191" s="271">
        <v>54865</v>
      </c>
      <c r="E191" s="272">
        <f t="shared" si="9"/>
        <v>-3172</v>
      </c>
      <c r="F191" s="273">
        <f t="shared" si="10"/>
        <v>-5.4654789186208801E-2</v>
      </c>
      <c r="G191" s="188"/>
      <c r="H191" s="274"/>
      <c r="I191" s="224"/>
      <c r="J191" s="192"/>
      <c r="K191" s="192"/>
      <c r="L191" s="192"/>
      <c r="M191" s="192"/>
      <c r="N191" s="192"/>
      <c r="O191" s="192"/>
      <c r="P191" s="152"/>
      <c r="Q191" s="192"/>
      <c r="R191" s="192"/>
      <c r="S191" s="192"/>
      <c r="T191" s="192"/>
      <c r="U191" s="192"/>
      <c r="V191" s="192"/>
      <c r="W191" s="192"/>
      <c r="X191" s="192"/>
    </row>
    <row r="192" spans="1:24" ht="15.5">
      <c r="A192" s="269">
        <v>21</v>
      </c>
      <c r="B192" s="231" t="s">
        <v>58</v>
      </c>
      <c r="C192" s="275">
        <v>47100</v>
      </c>
      <c r="D192" s="271">
        <v>47594</v>
      </c>
      <c r="E192" s="272">
        <f t="shared" si="9"/>
        <v>494</v>
      </c>
      <c r="F192" s="273">
        <f t="shared" si="10"/>
        <v>1.0488322717622081E-2</v>
      </c>
      <c r="G192" s="188"/>
      <c r="H192" s="274"/>
      <c r="I192" s="224"/>
      <c r="J192" s="192"/>
      <c r="K192" s="192"/>
      <c r="L192" s="192"/>
      <c r="M192" s="192"/>
      <c r="N192" s="192"/>
      <c r="O192" s="192"/>
      <c r="P192" s="152"/>
      <c r="Q192" s="192"/>
      <c r="R192" s="192"/>
      <c r="S192" s="192"/>
      <c r="T192" s="192"/>
      <c r="U192" s="192"/>
      <c r="V192" s="192"/>
      <c r="W192" s="192"/>
      <c r="X192" s="192"/>
    </row>
    <row r="193" spans="1:24" ht="15.5">
      <c r="A193" s="269">
        <v>22</v>
      </c>
      <c r="B193" s="231" t="s">
        <v>59</v>
      </c>
      <c r="C193" s="275">
        <v>87450</v>
      </c>
      <c r="D193" s="271">
        <v>88256</v>
      </c>
      <c r="E193" s="272">
        <f t="shared" si="9"/>
        <v>806</v>
      </c>
      <c r="F193" s="273">
        <f t="shared" si="10"/>
        <v>9.2166952544311034E-3</v>
      </c>
      <c r="G193" s="188"/>
      <c r="H193" s="274"/>
      <c r="I193" s="224"/>
      <c r="J193" s="192"/>
      <c r="K193" s="192"/>
      <c r="L193" s="192"/>
      <c r="M193" s="192"/>
      <c r="N193" s="192"/>
      <c r="O193" s="192"/>
      <c r="P193" s="152"/>
      <c r="Q193" s="192"/>
      <c r="R193" s="192"/>
      <c r="S193" s="192"/>
      <c r="T193" s="192"/>
      <c r="U193" s="192"/>
      <c r="V193" s="192"/>
      <c r="W193" s="192"/>
      <c r="X193" s="192"/>
    </row>
    <row r="194" spans="1:24" ht="15.5">
      <c r="A194" s="269">
        <v>23</v>
      </c>
      <c r="B194" s="231" t="s">
        <v>60</v>
      </c>
      <c r="C194" s="275">
        <v>30505</v>
      </c>
      <c r="D194" s="271">
        <v>30186</v>
      </c>
      <c r="E194" s="272">
        <f t="shared" si="9"/>
        <v>-319</v>
      </c>
      <c r="F194" s="273">
        <f t="shared" si="10"/>
        <v>-1.0457302081625963E-2</v>
      </c>
      <c r="G194" s="188"/>
      <c r="H194" s="274"/>
      <c r="I194" s="224"/>
      <c r="J194" s="192"/>
      <c r="K194" s="192"/>
      <c r="L194" s="192"/>
      <c r="M194" s="192"/>
      <c r="N194" s="192"/>
      <c r="O194" s="192"/>
      <c r="P194" s="152"/>
      <c r="Q194" s="192"/>
      <c r="R194" s="192"/>
      <c r="S194" s="192"/>
      <c r="T194" s="192"/>
      <c r="U194" s="192"/>
      <c r="V194" s="192"/>
      <c r="W194" s="192"/>
      <c r="X194" s="192"/>
    </row>
    <row r="195" spans="1:24" ht="15.5">
      <c r="A195" s="269">
        <v>24</v>
      </c>
      <c r="B195" s="231" t="s">
        <v>61</v>
      </c>
      <c r="C195" s="275">
        <v>23351</v>
      </c>
      <c r="D195" s="271">
        <v>22621</v>
      </c>
      <c r="E195" s="272">
        <f t="shared" si="9"/>
        <v>-730</v>
      </c>
      <c r="F195" s="273">
        <f t="shared" si="10"/>
        <v>-3.1262044452057727E-2</v>
      </c>
      <c r="G195" s="188"/>
      <c r="H195" s="274"/>
      <c r="I195" s="224"/>
      <c r="J195" s="192"/>
      <c r="K195" s="192"/>
      <c r="L195" s="192"/>
      <c r="M195" s="192"/>
      <c r="N195" s="192"/>
      <c r="O195" s="192"/>
      <c r="P195" s="152"/>
      <c r="Q195" s="192"/>
      <c r="R195" s="192"/>
      <c r="S195" s="192"/>
      <c r="T195" s="192"/>
      <c r="U195" s="192"/>
      <c r="V195" s="192"/>
      <c r="W195" s="192"/>
      <c r="X195" s="192"/>
    </row>
    <row r="196" spans="1:24" ht="15.5">
      <c r="A196" s="269">
        <v>25</v>
      </c>
      <c r="B196" s="231" t="s">
        <v>62</v>
      </c>
      <c r="C196" s="275">
        <v>43239</v>
      </c>
      <c r="D196" s="271">
        <v>44277</v>
      </c>
      <c r="E196" s="272">
        <f t="shared" si="9"/>
        <v>1038</v>
      </c>
      <c r="F196" s="273">
        <f t="shared" si="10"/>
        <v>2.4006105599111913E-2</v>
      </c>
      <c r="G196" s="188"/>
      <c r="H196" s="274"/>
      <c r="I196" s="224"/>
      <c r="J196" s="192"/>
      <c r="K196" s="192"/>
      <c r="L196" s="192"/>
      <c r="M196" s="192"/>
      <c r="N196" s="192"/>
      <c r="O196" s="192"/>
      <c r="P196" s="152"/>
      <c r="Q196" s="192"/>
      <c r="R196" s="192"/>
      <c r="S196" s="192"/>
      <c r="T196" s="192"/>
      <c r="U196" s="192"/>
      <c r="V196" s="192"/>
      <c r="W196" s="192"/>
      <c r="X196" s="192"/>
    </row>
    <row r="197" spans="1:24" ht="15.5">
      <c r="A197" s="269">
        <v>26</v>
      </c>
      <c r="B197" s="231" t="s">
        <v>63</v>
      </c>
      <c r="C197" s="275">
        <v>42287</v>
      </c>
      <c r="D197" s="271">
        <v>41100</v>
      </c>
      <c r="E197" s="272">
        <f t="shared" si="9"/>
        <v>-1187</v>
      </c>
      <c r="F197" s="273">
        <f t="shared" si="10"/>
        <v>-2.807009246340483E-2</v>
      </c>
      <c r="G197" s="188"/>
      <c r="H197" s="274"/>
      <c r="I197" s="224"/>
      <c r="J197" s="192"/>
      <c r="K197" s="192"/>
      <c r="L197" s="192"/>
      <c r="M197" s="192"/>
      <c r="N197" s="192"/>
      <c r="O197" s="192"/>
      <c r="P197" s="152"/>
      <c r="Q197" s="192"/>
      <c r="R197" s="192"/>
      <c r="S197" s="192"/>
      <c r="T197" s="192"/>
      <c r="U197" s="192"/>
      <c r="V197" s="192"/>
      <c r="W197" s="192"/>
      <c r="X197" s="192"/>
    </row>
    <row r="198" spans="1:24" ht="15.5">
      <c r="A198" s="269">
        <v>27</v>
      </c>
      <c r="B198" s="231" t="s">
        <v>64</v>
      </c>
      <c r="C198" s="275">
        <v>32294</v>
      </c>
      <c r="D198" s="271">
        <v>31555</v>
      </c>
      <c r="E198" s="272">
        <f t="shared" si="9"/>
        <v>-739</v>
      </c>
      <c r="F198" s="273">
        <f t="shared" si="10"/>
        <v>-2.2883507772341612E-2</v>
      </c>
      <c r="G198" s="188"/>
      <c r="H198" s="274"/>
      <c r="I198" s="224"/>
      <c r="J198" s="192"/>
      <c r="K198" s="192"/>
      <c r="L198" s="192"/>
      <c r="M198" s="192"/>
      <c r="N198" s="192"/>
      <c r="O198" s="192"/>
      <c r="P198" s="152"/>
      <c r="Q198" s="192"/>
      <c r="R198" s="192"/>
      <c r="S198" s="192"/>
      <c r="T198" s="192"/>
      <c r="U198" s="192"/>
      <c r="V198" s="192"/>
      <c r="W198" s="192"/>
      <c r="X198" s="192"/>
    </row>
    <row r="199" spans="1:24" ht="15.5">
      <c r="A199" s="256">
        <v>28</v>
      </c>
      <c r="B199" s="257" t="s">
        <v>65</v>
      </c>
      <c r="C199" s="276">
        <v>31714</v>
      </c>
      <c r="D199" s="271">
        <v>32221</v>
      </c>
      <c r="E199" s="272">
        <f t="shared" si="9"/>
        <v>507</v>
      </c>
      <c r="F199" s="273">
        <f t="shared" si="10"/>
        <v>1.5986630510184778E-2</v>
      </c>
      <c r="G199" s="188"/>
      <c r="H199" s="274"/>
      <c r="I199" s="224"/>
      <c r="J199" s="192"/>
      <c r="K199" s="192"/>
      <c r="L199" s="192"/>
      <c r="M199" s="192"/>
      <c r="N199" s="192"/>
      <c r="O199" s="192"/>
      <c r="P199" s="152"/>
      <c r="Q199" s="192"/>
      <c r="R199" s="192"/>
      <c r="S199" s="192"/>
      <c r="T199" s="192"/>
      <c r="U199" s="192"/>
      <c r="V199" s="192"/>
      <c r="W199" s="192"/>
      <c r="X199" s="192"/>
    </row>
    <row r="200" spans="1:24" ht="15.5">
      <c r="A200" s="256">
        <v>29</v>
      </c>
      <c r="B200" s="257" t="s">
        <v>66</v>
      </c>
      <c r="C200" s="276">
        <v>16996</v>
      </c>
      <c r="D200" s="271">
        <v>16201</v>
      </c>
      <c r="E200" s="272">
        <f t="shared" si="9"/>
        <v>-795</v>
      </c>
      <c r="F200" s="273">
        <f t="shared" si="10"/>
        <v>-4.6775711932219348E-2</v>
      </c>
      <c r="G200" s="188"/>
      <c r="H200" s="274"/>
      <c r="I200" s="224"/>
      <c r="J200" s="192"/>
      <c r="K200" s="192"/>
      <c r="L200" s="192"/>
      <c r="M200" s="192"/>
      <c r="N200" s="192"/>
      <c r="O200" s="192"/>
      <c r="P200" s="152"/>
      <c r="Q200" s="192"/>
      <c r="R200" s="192"/>
      <c r="S200" s="192"/>
      <c r="T200" s="192"/>
      <c r="U200" s="192"/>
      <c r="V200" s="192"/>
      <c r="W200" s="192"/>
      <c r="X200" s="192"/>
    </row>
    <row r="201" spans="1:24" ht="15.5">
      <c r="A201" s="256">
        <v>30</v>
      </c>
      <c r="B201" s="257" t="s">
        <v>67</v>
      </c>
      <c r="C201" s="276">
        <v>38769</v>
      </c>
      <c r="D201" s="271">
        <v>38647</v>
      </c>
      <c r="E201" s="272">
        <f t="shared" si="9"/>
        <v>-122</v>
      </c>
      <c r="F201" s="273">
        <f t="shared" si="10"/>
        <v>-3.1468441280404448E-3</v>
      </c>
      <c r="G201" s="188"/>
      <c r="H201" s="274"/>
      <c r="I201" s="224"/>
      <c r="J201" s="192"/>
      <c r="K201" s="192"/>
      <c r="L201" s="192"/>
      <c r="M201" s="192"/>
      <c r="N201" s="192"/>
      <c r="O201" s="192"/>
      <c r="P201" s="152"/>
      <c r="Q201" s="192"/>
      <c r="R201" s="192"/>
      <c r="S201" s="192"/>
      <c r="T201" s="192"/>
      <c r="U201" s="192"/>
      <c r="V201" s="192"/>
      <c r="W201" s="192"/>
      <c r="X201" s="192"/>
    </row>
    <row r="202" spans="1:24" ht="15.5">
      <c r="A202" s="256">
        <v>31</v>
      </c>
      <c r="B202" s="257" t="s">
        <v>68</v>
      </c>
      <c r="C202" s="276">
        <v>9150</v>
      </c>
      <c r="D202" s="271">
        <v>8936</v>
      </c>
      <c r="E202" s="272">
        <f t="shared" si="9"/>
        <v>-214</v>
      </c>
      <c r="F202" s="273">
        <f t="shared" si="10"/>
        <v>-2.3387978142076504E-2</v>
      </c>
      <c r="G202" s="188"/>
      <c r="H202" s="274"/>
      <c r="I202" s="224"/>
      <c r="J202" s="192"/>
      <c r="K202" s="192"/>
      <c r="L202" s="192"/>
      <c r="M202" s="192"/>
      <c r="N202" s="192"/>
      <c r="O202" s="192"/>
      <c r="P202" s="152"/>
      <c r="Q202" s="192"/>
      <c r="R202" s="192"/>
      <c r="S202" s="192"/>
      <c r="T202" s="192"/>
      <c r="U202" s="192"/>
      <c r="V202" s="192"/>
      <c r="W202" s="192"/>
      <c r="X202" s="192"/>
    </row>
    <row r="203" spans="1:24" ht="15.5">
      <c r="A203" s="256">
        <v>32</v>
      </c>
      <c r="B203" s="257" t="s">
        <v>69</v>
      </c>
      <c r="C203" s="276">
        <v>20717</v>
      </c>
      <c r="D203" s="271">
        <v>21684</v>
      </c>
      <c r="E203" s="272">
        <f t="shared" si="9"/>
        <v>967</v>
      </c>
      <c r="F203" s="273">
        <f t="shared" si="10"/>
        <v>4.6676642370999659E-2</v>
      </c>
      <c r="G203" s="188"/>
      <c r="H203" s="274"/>
      <c r="I203" s="224"/>
      <c r="J203" s="192"/>
      <c r="K203" s="192"/>
      <c r="L203" s="192"/>
      <c r="M203" s="192"/>
      <c r="N203" s="192"/>
      <c r="O203" s="192"/>
      <c r="P203" s="152"/>
      <c r="Q203" s="192"/>
      <c r="R203" s="192"/>
      <c r="S203" s="192"/>
      <c r="T203" s="192"/>
      <c r="U203" s="192"/>
      <c r="V203" s="192"/>
      <c r="W203" s="192"/>
      <c r="X203" s="192"/>
    </row>
    <row r="204" spans="1:24" ht="15.5">
      <c r="A204" s="256">
        <v>33</v>
      </c>
      <c r="B204" s="257" t="s">
        <v>70</v>
      </c>
      <c r="C204" s="276">
        <v>13504</v>
      </c>
      <c r="D204" s="271">
        <v>12807</v>
      </c>
      <c r="E204" s="272">
        <f t="shared" si="9"/>
        <v>-697</v>
      </c>
      <c r="F204" s="273">
        <f t="shared" si="10"/>
        <v>-5.1614336492890996E-2</v>
      </c>
      <c r="G204" s="188"/>
      <c r="H204" s="258"/>
      <c r="I204" s="277"/>
      <c r="J204" s="258"/>
      <c r="K204" s="258"/>
      <c r="L204" s="258"/>
      <c r="M204" s="258"/>
      <c r="N204" s="258"/>
      <c r="O204" s="258"/>
      <c r="P204" s="261"/>
      <c r="Q204" s="258"/>
      <c r="R204" s="258"/>
      <c r="S204" s="258"/>
      <c r="T204" s="258"/>
      <c r="U204" s="258"/>
      <c r="V204" s="258"/>
      <c r="W204" s="258"/>
      <c r="X204" s="258"/>
    </row>
    <row r="205" spans="1:24" ht="13" customHeight="1">
      <c r="A205" s="278"/>
      <c r="B205" s="279" t="s">
        <v>84</v>
      </c>
      <c r="C205" s="280">
        <f>SUM(C172:C204)</f>
        <v>1331885</v>
      </c>
      <c r="D205" s="280">
        <f>SUM(D172:D204)</f>
        <v>1328634</v>
      </c>
      <c r="E205" s="281">
        <f t="shared" si="9"/>
        <v>-3251</v>
      </c>
      <c r="F205" s="282">
        <f t="shared" si="10"/>
        <v>-2.4409014291774441E-3</v>
      </c>
      <c r="G205" s="149"/>
      <c r="H205" s="150"/>
      <c r="I205" s="151"/>
      <c r="J205" s="150"/>
      <c r="K205" s="150"/>
      <c r="L205" s="150"/>
      <c r="M205" s="150"/>
      <c r="N205" s="150"/>
      <c r="O205" s="150"/>
      <c r="P205" s="152"/>
      <c r="Q205" s="150"/>
      <c r="R205" s="150"/>
      <c r="S205" s="150"/>
      <c r="T205" s="150"/>
      <c r="U205" s="150"/>
      <c r="V205" s="150"/>
      <c r="W205" s="150"/>
      <c r="X205" s="150"/>
    </row>
    <row r="206" spans="1:24" ht="13" customHeight="1">
      <c r="A206" s="174"/>
      <c r="B206" s="283"/>
      <c r="C206" s="283"/>
      <c r="D206" s="147"/>
      <c r="E206" s="284"/>
      <c r="F206" s="179"/>
      <c r="G206" s="149"/>
      <c r="H206" s="150"/>
      <c r="I206" s="151"/>
      <c r="J206" s="150"/>
      <c r="K206" s="150"/>
      <c r="L206" s="150"/>
      <c r="M206" s="150"/>
      <c r="N206" s="150"/>
      <c r="O206" s="150"/>
      <c r="P206" s="152"/>
      <c r="Q206" s="150"/>
      <c r="R206" s="150"/>
      <c r="S206" s="150"/>
      <c r="T206" s="150"/>
      <c r="U206" s="150"/>
      <c r="V206" s="150"/>
      <c r="W206" s="150"/>
      <c r="X206" s="150"/>
    </row>
    <row r="207" spans="1:24" ht="13" customHeight="1">
      <c r="A207" s="174"/>
      <c r="B207" s="283"/>
      <c r="C207" s="283"/>
      <c r="D207" s="147"/>
      <c r="E207" s="284"/>
      <c r="F207" s="179"/>
      <c r="G207" s="149"/>
      <c r="H207" s="150"/>
      <c r="I207" s="151"/>
      <c r="J207" s="150"/>
      <c r="K207" s="150"/>
      <c r="L207" s="150"/>
      <c r="M207" s="150"/>
      <c r="N207" s="150"/>
      <c r="O207" s="150"/>
      <c r="P207" s="152"/>
      <c r="Q207" s="150"/>
      <c r="R207" s="150"/>
      <c r="S207" s="150"/>
      <c r="T207" s="150"/>
      <c r="U207" s="150"/>
      <c r="V207" s="150"/>
      <c r="W207" s="150"/>
      <c r="X207" s="150"/>
    </row>
    <row r="208" spans="1:24" ht="23.25" customHeight="1" thickBot="1">
      <c r="A208" s="1272" t="s">
        <v>328</v>
      </c>
      <c r="B208" s="1272"/>
      <c r="C208" s="1272"/>
      <c r="D208" s="1272"/>
      <c r="E208" s="1272"/>
      <c r="F208" s="1272"/>
      <c r="G208" s="1272"/>
      <c r="H208" s="181"/>
      <c r="I208" s="125"/>
      <c r="J208" s="181"/>
      <c r="K208" s="181"/>
      <c r="L208" s="181"/>
      <c r="M208" s="181"/>
      <c r="N208" s="181"/>
      <c r="O208" s="181"/>
      <c r="P208" s="155"/>
      <c r="Q208" s="181"/>
      <c r="R208" s="181"/>
      <c r="S208" s="181"/>
      <c r="T208" s="181"/>
      <c r="U208" s="181"/>
      <c r="V208" s="181"/>
      <c r="W208" s="181"/>
      <c r="X208" s="181"/>
    </row>
    <row r="209" spans="1:24" ht="28">
      <c r="A209" s="285" t="s">
        <v>32</v>
      </c>
      <c r="B209" s="286" t="s">
        <v>33</v>
      </c>
      <c r="C209" s="286" t="s">
        <v>331</v>
      </c>
      <c r="D209" s="286" t="s">
        <v>76</v>
      </c>
      <c r="E209" s="287" t="s">
        <v>9</v>
      </c>
      <c r="F209" s="288" t="s">
        <v>77</v>
      </c>
      <c r="G209" s="289"/>
      <c r="H209" s="192"/>
      <c r="I209" s="224"/>
      <c r="J209" s="192"/>
      <c r="K209" s="192"/>
      <c r="L209" s="192"/>
      <c r="M209" s="192"/>
      <c r="N209" s="192"/>
      <c r="O209" s="192"/>
      <c r="P209" s="152"/>
      <c r="Q209" s="192"/>
      <c r="R209" s="192"/>
      <c r="S209" s="192"/>
      <c r="T209" s="192"/>
      <c r="U209" s="192"/>
      <c r="V209" s="192"/>
      <c r="W209" s="192"/>
      <c r="X209" s="192"/>
    </row>
    <row r="210" spans="1:24" ht="15.5">
      <c r="A210" s="290">
        <v>1</v>
      </c>
      <c r="B210" s="231" t="s">
        <v>38</v>
      </c>
      <c r="C210" s="291">
        <v>71903</v>
      </c>
      <c r="D210" s="292">
        <f>D136</f>
        <v>68779</v>
      </c>
      <c r="E210" s="233">
        <f t="shared" ref="E210:E243" si="11">D210-C210</f>
        <v>-3124</v>
      </c>
      <c r="F210" s="234">
        <f t="shared" ref="F210:F243" si="12">E210/C210</f>
        <v>-4.3447422221604103E-2</v>
      </c>
      <c r="G210" s="289"/>
      <c r="H210" s="192"/>
      <c r="I210" s="224"/>
      <c r="J210" s="192"/>
      <c r="K210" s="192"/>
      <c r="L210" s="192"/>
      <c r="M210" s="192"/>
      <c r="N210" s="192"/>
      <c r="O210" s="192"/>
      <c r="P210" s="152"/>
      <c r="Q210" s="192"/>
      <c r="R210" s="192"/>
      <c r="S210" s="192"/>
      <c r="T210" s="192"/>
      <c r="U210" s="192"/>
      <c r="V210" s="192"/>
      <c r="W210" s="192"/>
      <c r="X210" s="192"/>
    </row>
    <row r="211" spans="1:24" ht="15.5">
      <c r="A211" s="290">
        <v>2</v>
      </c>
      <c r="B211" s="231" t="s">
        <v>39</v>
      </c>
      <c r="C211" s="291">
        <v>162592</v>
      </c>
      <c r="D211" s="292">
        <f t="shared" ref="D211:D242" si="13">D137</f>
        <v>155729</v>
      </c>
      <c r="E211" s="233">
        <f t="shared" si="11"/>
        <v>-6863</v>
      </c>
      <c r="F211" s="234">
        <f t="shared" si="12"/>
        <v>-4.2209948828970674E-2</v>
      </c>
      <c r="G211" s="289"/>
      <c r="H211" s="192"/>
      <c r="I211" s="224"/>
      <c r="J211" s="192"/>
      <c r="K211" s="192"/>
      <c r="L211" s="192"/>
      <c r="M211" s="192"/>
      <c r="N211" s="192"/>
      <c r="O211" s="192"/>
      <c r="P211" s="152"/>
      <c r="Q211" s="192"/>
      <c r="R211" s="192"/>
      <c r="S211" s="192"/>
      <c r="T211" s="192"/>
      <c r="U211" s="192"/>
      <c r="V211" s="192"/>
      <c r="W211" s="192"/>
      <c r="X211" s="192"/>
    </row>
    <row r="212" spans="1:24" ht="15.5">
      <c r="A212" s="290">
        <v>3</v>
      </c>
      <c r="B212" s="231" t="s">
        <v>40</v>
      </c>
      <c r="C212" s="291">
        <v>77320</v>
      </c>
      <c r="D212" s="292">
        <f t="shared" si="13"/>
        <v>73903</v>
      </c>
      <c r="E212" s="233">
        <f t="shared" si="11"/>
        <v>-3417</v>
      </c>
      <c r="F212" s="234">
        <f t="shared" si="12"/>
        <v>-4.4192964304190376E-2</v>
      </c>
      <c r="G212" s="289"/>
      <c r="H212" s="192"/>
      <c r="I212" s="224"/>
      <c r="J212" s="192"/>
      <c r="K212" s="192"/>
      <c r="L212" s="192"/>
      <c r="M212" s="192"/>
      <c r="N212" s="192"/>
      <c r="O212" s="192"/>
      <c r="P212" s="152"/>
      <c r="Q212" s="192"/>
      <c r="R212" s="192"/>
      <c r="S212" s="192"/>
      <c r="T212" s="192"/>
      <c r="U212" s="192"/>
      <c r="V212" s="192"/>
      <c r="W212" s="192"/>
      <c r="X212" s="192"/>
    </row>
    <row r="213" spans="1:24" ht="15.5">
      <c r="A213" s="290">
        <v>4</v>
      </c>
      <c r="B213" s="231" t="s">
        <v>41</v>
      </c>
      <c r="C213" s="291">
        <v>155060</v>
      </c>
      <c r="D213" s="292">
        <f t="shared" si="13"/>
        <v>148446</v>
      </c>
      <c r="E213" s="233">
        <f t="shared" si="11"/>
        <v>-6614</v>
      </c>
      <c r="F213" s="234">
        <f t="shared" si="12"/>
        <v>-4.2654456339481492E-2</v>
      </c>
      <c r="G213" s="289"/>
      <c r="H213" s="192"/>
      <c r="I213" s="224"/>
      <c r="J213" s="192"/>
      <c r="K213" s="192"/>
      <c r="L213" s="192"/>
      <c r="M213" s="192"/>
      <c r="N213" s="192"/>
      <c r="O213" s="192"/>
      <c r="P213" s="152"/>
      <c r="Q213" s="192"/>
      <c r="R213" s="192"/>
      <c r="S213" s="192"/>
      <c r="T213" s="192"/>
      <c r="U213" s="192"/>
      <c r="V213" s="192"/>
      <c r="W213" s="192"/>
      <c r="X213" s="192"/>
    </row>
    <row r="214" spans="1:24" ht="15.5">
      <c r="A214" s="290">
        <v>5</v>
      </c>
      <c r="B214" s="231" t="s">
        <v>42</v>
      </c>
      <c r="C214" s="291">
        <v>49986</v>
      </c>
      <c r="D214" s="292">
        <f t="shared" si="13"/>
        <v>47740</v>
      </c>
      <c r="E214" s="233">
        <f t="shared" si="11"/>
        <v>-2246</v>
      </c>
      <c r="F214" s="234">
        <f t="shared" si="12"/>
        <v>-4.4932581122714359E-2</v>
      </c>
      <c r="G214" s="289"/>
      <c r="H214" s="192"/>
      <c r="I214" s="224"/>
      <c r="J214" s="192"/>
      <c r="K214" s="192"/>
      <c r="L214" s="192"/>
      <c r="M214" s="192"/>
      <c r="N214" s="192"/>
      <c r="O214" s="192"/>
      <c r="P214" s="152"/>
      <c r="Q214" s="192"/>
      <c r="R214" s="192"/>
      <c r="S214" s="192"/>
      <c r="T214" s="192"/>
      <c r="U214" s="192"/>
      <c r="V214" s="192"/>
      <c r="W214" s="192"/>
      <c r="X214" s="192"/>
    </row>
    <row r="215" spans="1:24" ht="15.5">
      <c r="A215" s="290">
        <v>6</v>
      </c>
      <c r="B215" s="231" t="s">
        <v>43</v>
      </c>
      <c r="C215" s="291">
        <v>104942</v>
      </c>
      <c r="D215" s="292">
        <f t="shared" si="13"/>
        <v>100436</v>
      </c>
      <c r="E215" s="233">
        <f t="shared" si="11"/>
        <v>-4506</v>
      </c>
      <c r="F215" s="234">
        <f t="shared" si="12"/>
        <v>-4.2938003849745575E-2</v>
      </c>
      <c r="G215" s="289"/>
      <c r="H215" s="192"/>
      <c r="I215" s="224"/>
      <c r="J215" s="192"/>
      <c r="K215" s="192"/>
      <c r="L215" s="192"/>
      <c r="M215" s="192"/>
      <c r="N215" s="192"/>
      <c r="O215" s="192"/>
      <c r="P215" s="152"/>
      <c r="Q215" s="192"/>
      <c r="R215" s="192"/>
      <c r="S215" s="192"/>
      <c r="T215" s="192"/>
      <c r="U215" s="192"/>
      <c r="V215" s="192"/>
      <c r="W215" s="192"/>
      <c r="X215" s="192"/>
    </row>
    <row r="216" spans="1:24" ht="15.5">
      <c r="A216" s="290">
        <v>7</v>
      </c>
      <c r="B216" s="231" t="s">
        <v>44</v>
      </c>
      <c r="C216" s="291">
        <v>63593</v>
      </c>
      <c r="D216" s="292">
        <f t="shared" si="13"/>
        <v>60957</v>
      </c>
      <c r="E216" s="233">
        <f t="shared" si="11"/>
        <v>-2636</v>
      </c>
      <c r="F216" s="234">
        <f t="shared" si="12"/>
        <v>-4.1451103108832731E-2</v>
      </c>
      <c r="G216" s="289"/>
      <c r="H216" s="192"/>
      <c r="I216" s="224"/>
      <c r="J216" s="192"/>
      <c r="K216" s="192"/>
      <c r="L216" s="192"/>
      <c r="M216" s="192"/>
      <c r="N216" s="192"/>
      <c r="O216" s="192"/>
      <c r="P216" s="152"/>
      <c r="Q216" s="192"/>
      <c r="R216" s="192"/>
      <c r="S216" s="192"/>
      <c r="T216" s="192"/>
      <c r="U216" s="192"/>
      <c r="V216" s="192"/>
      <c r="W216" s="192"/>
      <c r="X216" s="192"/>
    </row>
    <row r="217" spans="1:24" ht="15.5">
      <c r="A217" s="290">
        <v>8</v>
      </c>
      <c r="B217" s="231" t="s">
        <v>45</v>
      </c>
      <c r="C217" s="291">
        <v>199491</v>
      </c>
      <c r="D217" s="292">
        <f t="shared" si="13"/>
        <v>191262</v>
      </c>
      <c r="E217" s="233">
        <f t="shared" si="11"/>
        <v>-8229</v>
      </c>
      <c r="F217" s="234">
        <f t="shared" si="12"/>
        <v>-4.1249981202159496E-2</v>
      </c>
      <c r="G217" s="289"/>
      <c r="H217" s="192"/>
      <c r="I217" s="224"/>
      <c r="J217" s="192"/>
      <c r="K217" s="192"/>
      <c r="L217" s="192"/>
      <c r="M217" s="192"/>
      <c r="N217" s="192"/>
      <c r="O217" s="192"/>
      <c r="P217" s="152"/>
      <c r="Q217" s="192"/>
      <c r="R217" s="192"/>
      <c r="S217" s="192"/>
      <c r="T217" s="192"/>
      <c r="U217" s="192"/>
      <c r="V217" s="192"/>
      <c r="W217" s="192"/>
      <c r="X217" s="192"/>
    </row>
    <row r="218" spans="1:24" ht="15.5">
      <c r="A218" s="290">
        <v>9</v>
      </c>
      <c r="B218" s="231" t="s">
        <v>46</v>
      </c>
      <c r="C218" s="291">
        <v>91952</v>
      </c>
      <c r="D218" s="292">
        <f t="shared" si="13"/>
        <v>88008</v>
      </c>
      <c r="E218" s="233">
        <f t="shared" si="11"/>
        <v>-3944</v>
      </c>
      <c r="F218" s="234">
        <f t="shared" si="12"/>
        <v>-4.28919436227597E-2</v>
      </c>
      <c r="G218" s="289"/>
      <c r="H218" s="192"/>
      <c r="I218" s="224"/>
      <c r="J218" s="192"/>
      <c r="K218" s="192"/>
      <c r="L218" s="192"/>
      <c r="M218" s="192"/>
      <c r="N218" s="192"/>
      <c r="O218" s="192"/>
      <c r="P218" s="152"/>
      <c r="Q218" s="192"/>
      <c r="R218" s="192"/>
      <c r="S218" s="192"/>
      <c r="T218" s="192"/>
      <c r="U218" s="192"/>
      <c r="V218" s="192"/>
      <c r="W218" s="192"/>
      <c r="X218" s="192"/>
    </row>
    <row r="219" spans="1:24" ht="15.5">
      <c r="A219" s="290">
        <v>10</v>
      </c>
      <c r="B219" s="231" t="s">
        <v>47</v>
      </c>
      <c r="C219" s="291">
        <v>15496</v>
      </c>
      <c r="D219" s="292">
        <f t="shared" si="13"/>
        <v>14835</v>
      </c>
      <c r="E219" s="233">
        <f t="shared" si="11"/>
        <v>-661</v>
      </c>
      <c r="F219" s="234">
        <f t="shared" si="12"/>
        <v>-4.2656169334021686E-2</v>
      </c>
      <c r="G219" s="289"/>
      <c r="H219" s="192"/>
      <c r="I219" s="224"/>
      <c r="J219" s="192"/>
      <c r="K219" s="192"/>
      <c r="L219" s="192"/>
      <c r="M219" s="192"/>
      <c r="N219" s="192"/>
      <c r="O219" s="192"/>
      <c r="P219" s="152"/>
      <c r="Q219" s="192"/>
      <c r="R219" s="192"/>
      <c r="S219" s="192"/>
      <c r="T219" s="192"/>
      <c r="U219" s="192"/>
      <c r="V219" s="192"/>
      <c r="W219" s="192"/>
      <c r="X219" s="192"/>
    </row>
    <row r="220" spans="1:24" ht="15.5">
      <c r="A220" s="290">
        <v>11</v>
      </c>
      <c r="B220" s="231" t="s">
        <v>48</v>
      </c>
      <c r="C220" s="291">
        <v>117854</v>
      </c>
      <c r="D220" s="292">
        <f t="shared" si="13"/>
        <v>112943</v>
      </c>
      <c r="E220" s="233">
        <f t="shared" si="11"/>
        <v>-4911</v>
      </c>
      <c r="F220" s="234">
        <f t="shared" si="12"/>
        <v>-4.167020211448063E-2</v>
      </c>
      <c r="G220" s="289"/>
      <c r="H220" s="192"/>
      <c r="I220" s="224"/>
      <c r="J220" s="192"/>
      <c r="K220" s="192"/>
      <c r="L220" s="192"/>
      <c r="M220" s="192"/>
      <c r="N220" s="192"/>
      <c r="O220" s="192"/>
      <c r="P220" s="152"/>
      <c r="Q220" s="192"/>
      <c r="R220" s="192"/>
      <c r="S220" s="192"/>
      <c r="T220" s="192"/>
      <c r="U220" s="192"/>
      <c r="V220" s="192"/>
      <c r="W220" s="192"/>
      <c r="X220" s="192"/>
    </row>
    <row r="221" spans="1:24" ht="15.5">
      <c r="A221" s="290">
        <v>12</v>
      </c>
      <c r="B221" s="231" t="s">
        <v>49</v>
      </c>
      <c r="C221" s="291">
        <v>73755</v>
      </c>
      <c r="D221" s="292">
        <f t="shared" si="13"/>
        <v>70667</v>
      </c>
      <c r="E221" s="233">
        <f t="shared" si="11"/>
        <v>-3088</v>
      </c>
      <c r="F221" s="234">
        <f t="shared" si="12"/>
        <v>-4.1868347908616363E-2</v>
      </c>
      <c r="G221" s="289"/>
      <c r="H221" s="192"/>
      <c r="I221" s="224"/>
      <c r="J221" s="192"/>
      <c r="K221" s="192"/>
      <c r="L221" s="192"/>
      <c r="M221" s="192"/>
      <c r="N221" s="192"/>
      <c r="O221" s="192"/>
      <c r="P221" s="152"/>
      <c r="Q221" s="192"/>
      <c r="R221" s="192"/>
      <c r="S221" s="192"/>
      <c r="T221" s="192"/>
      <c r="U221" s="192"/>
      <c r="V221" s="192"/>
      <c r="W221" s="192"/>
      <c r="X221" s="192"/>
    </row>
    <row r="222" spans="1:24" ht="15.5">
      <c r="A222" s="290">
        <v>13</v>
      </c>
      <c r="B222" s="231" t="s">
        <v>50</v>
      </c>
      <c r="C222" s="291">
        <v>71356</v>
      </c>
      <c r="D222" s="292">
        <f t="shared" si="13"/>
        <v>68239</v>
      </c>
      <c r="E222" s="233">
        <f t="shared" si="11"/>
        <v>-3117</v>
      </c>
      <c r="F222" s="234">
        <f t="shared" si="12"/>
        <v>-4.3682381299400191E-2</v>
      </c>
      <c r="G222" s="289"/>
      <c r="H222" s="192"/>
      <c r="I222" s="224"/>
      <c r="J222" s="192"/>
      <c r="K222" s="192"/>
      <c r="L222" s="192"/>
      <c r="M222" s="192"/>
      <c r="N222" s="192"/>
      <c r="O222" s="192"/>
      <c r="P222" s="152"/>
      <c r="Q222" s="192"/>
      <c r="R222" s="192"/>
      <c r="S222" s="192"/>
      <c r="T222" s="192"/>
      <c r="U222" s="192"/>
      <c r="V222" s="192"/>
      <c r="W222" s="192"/>
      <c r="X222" s="192"/>
    </row>
    <row r="223" spans="1:24" ht="15.5">
      <c r="A223" s="290">
        <v>14</v>
      </c>
      <c r="B223" s="231" t="s">
        <v>51</v>
      </c>
      <c r="C223" s="291">
        <v>51140</v>
      </c>
      <c r="D223" s="292">
        <f t="shared" si="13"/>
        <v>49089</v>
      </c>
      <c r="E223" s="233">
        <f t="shared" si="11"/>
        <v>-2051</v>
      </c>
      <c r="F223" s="234">
        <f t="shared" si="12"/>
        <v>-4.0105592491200624E-2</v>
      </c>
      <c r="G223" s="289"/>
      <c r="H223" s="192"/>
      <c r="I223" s="224"/>
      <c r="J223" s="192"/>
      <c r="K223" s="192"/>
      <c r="L223" s="192"/>
      <c r="M223" s="192"/>
      <c r="N223" s="192"/>
      <c r="O223" s="192"/>
      <c r="P223" s="152"/>
      <c r="Q223" s="192"/>
      <c r="R223" s="192"/>
      <c r="S223" s="192"/>
      <c r="T223" s="192"/>
      <c r="U223" s="192"/>
      <c r="V223" s="192"/>
      <c r="W223" s="192"/>
      <c r="X223" s="192"/>
    </row>
    <row r="224" spans="1:24" ht="15.5">
      <c r="A224" s="290">
        <v>15</v>
      </c>
      <c r="B224" s="231" t="s">
        <v>52</v>
      </c>
      <c r="C224" s="291">
        <v>51388</v>
      </c>
      <c r="D224" s="292">
        <f t="shared" si="13"/>
        <v>50933</v>
      </c>
      <c r="E224" s="233">
        <f t="shared" si="11"/>
        <v>-455</v>
      </c>
      <c r="F224" s="234">
        <f t="shared" si="12"/>
        <v>-8.8542072079084606E-3</v>
      </c>
      <c r="G224" s="289"/>
      <c r="H224" s="192"/>
      <c r="I224" s="224"/>
      <c r="J224" s="192"/>
      <c r="K224" s="192"/>
      <c r="L224" s="192"/>
      <c r="M224" s="192"/>
      <c r="N224" s="192"/>
      <c r="O224" s="192"/>
      <c r="P224" s="152"/>
      <c r="Q224" s="192"/>
      <c r="R224" s="192"/>
      <c r="S224" s="192"/>
      <c r="T224" s="192"/>
      <c r="U224" s="192"/>
      <c r="V224" s="192"/>
      <c r="W224" s="192"/>
      <c r="X224" s="192"/>
    </row>
    <row r="225" spans="1:24" ht="15.5">
      <c r="A225" s="290">
        <v>16</v>
      </c>
      <c r="B225" s="231" t="s">
        <v>53</v>
      </c>
      <c r="C225" s="291">
        <v>115735</v>
      </c>
      <c r="D225" s="292">
        <f t="shared" si="13"/>
        <v>110855</v>
      </c>
      <c r="E225" s="233">
        <f t="shared" si="11"/>
        <v>-4880</v>
      </c>
      <c r="F225" s="234">
        <f t="shared" si="12"/>
        <v>-4.2165291398453361E-2</v>
      </c>
      <c r="G225" s="289"/>
      <c r="H225" s="192"/>
      <c r="I225" s="224"/>
      <c r="J225" s="192"/>
      <c r="K225" s="192"/>
      <c r="L225" s="192"/>
      <c r="M225" s="192"/>
      <c r="N225" s="192"/>
      <c r="O225" s="192"/>
      <c r="P225" s="152"/>
      <c r="Q225" s="192"/>
      <c r="R225" s="192"/>
      <c r="S225" s="192"/>
      <c r="T225" s="192"/>
      <c r="U225" s="192"/>
      <c r="V225" s="192"/>
      <c r="W225" s="192"/>
      <c r="X225" s="192"/>
    </row>
    <row r="226" spans="1:24" ht="15.5">
      <c r="A226" s="290">
        <v>17</v>
      </c>
      <c r="B226" s="231" t="s">
        <v>54</v>
      </c>
      <c r="C226" s="291">
        <v>52578</v>
      </c>
      <c r="D226" s="292">
        <f t="shared" si="13"/>
        <v>50438</v>
      </c>
      <c r="E226" s="233">
        <f t="shared" si="11"/>
        <v>-2140</v>
      </c>
      <c r="F226" s="234">
        <f t="shared" si="12"/>
        <v>-4.0701434059872948E-2</v>
      </c>
      <c r="G226" s="289"/>
      <c r="H226" s="192"/>
      <c r="I226" s="224"/>
      <c r="J226" s="192"/>
      <c r="K226" s="192"/>
      <c r="L226" s="192"/>
      <c r="M226" s="192"/>
      <c r="N226" s="192"/>
      <c r="O226" s="192"/>
      <c r="P226" s="152"/>
      <c r="Q226" s="192"/>
      <c r="R226" s="192"/>
      <c r="S226" s="192"/>
      <c r="T226" s="192"/>
      <c r="U226" s="192"/>
      <c r="V226" s="192"/>
      <c r="W226" s="192"/>
      <c r="X226" s="192"/>
    </row>
    <row r="227" spans="1:24" ht="15.5">
      <c r="A227" s="290">
        <v>18</v>
      </c>
      <c r="B227" s="231" t="s">
        <v>55</v>
      </c>
      <c r="C227" s="291">
        <v>141137</v>
      </c>
      <c r="D227" s="292">
        <f t="shared" si="13"/>
        <v>135130</v>
      </c>
      <c r="E227" s="233">
        <f t="shared" si="11"/>
        <v>-6007</v>
      </c>
      <c r="F227" s="234">
        <f t="shared" si="12"/>
        <v>-4.2561482814570242E-2</v>
      </c>
      <c r="G227" s="289"/>
      <c r="H227" s="192"/>
      <c r="I227" s="224"/>
      <c r="J227" s="192"/>
      <c r="K227" s="192"/>
      <c r="L227" s="192"/>
      <c r="M227" s="192"/>
      <c r="N227" s="192"/>
      <c r="O227" s="192"/>
      <c r="P227" s="152"/>
      <c r="Q227" s="192"/>
      <c r="R227" s="192"/>
      <c r="S227" s="192"/>
      <c r="T227" s="192"/>
      <c r="U227" s="192"/>
      <c r="V227" s="192"/>
      <c r="W227" s="192"/>
      <c r="X227" s="192"/>
    </row>
    <row r="228" spans="1:24" ht="15.5">
      <c r="A228" s="290">
        <v>19</v>
      </c>
      <c r="B228" s="231" t="s">
        <v>56</v>
      </c>
      <c r="C228" s="291">
        <v>93033</v>
      </c>
      <c r="D228" s="292">
        <f t="shared" si="13"/>
        <v>89008</v>
      </c>
      <c r="E228" s="233">
        <f t="shared" si="11"/>
        <v>-4025</v>
      </c>
      <c r="F228" s="234">
        <f t="shared" si="12"/>
        <v>-4.3264218073156835E-2</v>
      </c>
      <c r="G228" s="289"/>
      <c r="H228" s="192"/>
      <c r="I228" s="224"/>
      <c r="J228" s="192"/>
      <c r="K228" s="192"/>
      <c r="L228" s="192"/>
      <c r="M228" s="192"/>
      <c r="N228" s="192"/>
      <c r="O228" s="192"/>
      <c r="P228" s="152"/>
      <c r="Q228" s="192"/>
      <c r="R228" s="192"/>
      <c r="S228" s="192"/>
      <c r="T228" s="192"/>
      <c r="U228" s="192"/>
      <c r="V228" s="192"/>
      <c r="W228" s="192"/>
      <c r="X228" s="192"/>
    </row>
    <row r="229" spans="1:24" ht="15.5">
      <c r="A229" s="290">
        <v>20</v>
      </c>
      <c r="B229" s="231" t="s">
        <v>57</v>
      </c>
      <c r="C229" s="291">
        <v>98094</v>
      </c>
      <c r="D229" s="292">
        <f t="shared" si="13"/>
        <v>93863</v>
      </c>
      <c r="E229" s="233">
        <f t="shared" si="11"/>
        <v>-4231</v>
      </c>
      <c r="F229" s="234">
        <f t="shared" si="12"/>
        <v>-4.3132097783758434E-2</v>
      </c>
      <c r="G229" s="289"/>
      <c r="H229" s="192"/>
      <c r="I229" s="224"/>
      <c r="J229" s="192"/>
      <c r="K229" s="192"/>
      <c r="L229" s="192"/>
      <c r="M229" s="192"/>
      <c r="N229" s="192"/>
      <c r="O229" s="192"/>
      <c r="P229" s="152"/>
      <c r="Q229" s="192"/>
      <c r="R229" s="192"/>
      <c r="S229" s="192"/>
      <c r="T229" s="192"/>
      <c r="U229" s="192"/>
      <c r="V229" s="192"/>
      <c r="W229" s="192"/>
      <c r="X229" s="192"/>
    </row>
    <row r="230" spans="1:24" ht="15.5">
      <c r="A230" s="290">
        <v>21</v>
      </c>
      <c r="B230" s="231" t="s">
        <v>58</v>
      </c>
      <c r="C230" s="291">
        <v>102597</v>
      </c>
      <c r="D230" s="292">
        <f t="shared" si="13"/>
        <v>98178</v>
      </c>
      <c r="E230" s="233">
        <f t="shared" si="11"/>
        <v>-4419</v>
      </c>
      <c r="F230" s="234">
        <f t="shared" si="12"/>
        <v>-4.3071434837275942E-2</v>
      </c>
      <c r="G230" s="289"/>
      <c r="H230" s="192"/>
      <c r="I230" s="224"/>
      <c r="J230" s="192"/>
      <c r="K230" s="192"/>
      <c r="L230" s="192"/>
      <c r="M230" s="192"/>
      <c r="N230" s="192"/>
      <c r="O230" s="192"/>
      <c r="P230" s="152"/>
      <c r="Q230" s="192"/>
      <c r="R230" s="192"/>
      <c r="S230" s="192"/>
      <c r="T230" s="192"/>
      <c r="U230" s="192"/>
      <c r="V230" s="192"/>
      <c r="W230" s="192"/>
      <c r="X230" s="192"/>
    </row>
    <row r="231" spans="1:24" ht="15.5">
      <c r="A231" s="290">
        <v>22</v>
      </c>
      <c r="B231" s="231" t="s">
        <v>59</v>
      </c>
      <c r="C231" s="291">
        <v>200008</v>
      </c>
      <c r="D231" s="292">
        <f t="shared" si="13"/>
        <v>191501</v>
      </c>
      <c r="E231" s="233">
        <f t="shared" si="11"/>
        <v>-8507</v>
      </c>
      <c r="F231" s="234">
        <f t="shared" si="12"/>
        <v>-4.2533298668053277E-2</v>
      </c>
      <c r="G231" s="289"/>
      <c r="H231" s="192"/>
      <c r="I231" s="224"/>
      <c r="J231" s="192"/>
      <c r="K231" s="192"/>
      <c r="L231" s="192"/>
      <c r="M231" s="192"/>
      <c r="N231" s="192"/>
      <c r="O231" s="192"/>
      <c r="P231" s="152"/>
      <c r="Q231" s="192"/>
      <c r="R231" s="192"/>
      <c r="S231" s="192"/>
      <c r="T231" s="192"/>
      <c r="U231" s="192"/>
      <c r="V231" s="192"/>
      <c r="W231" s="192"/>
      <c r="X231" s="192"/>
    </row>
    <row r="232" spans="1:24" ht="15.5">
      <c r="A232" s="290">
        <v>23</v>
      </c>
      <c r="B232" s="231" t="s">
        <v>60</v>
      </c>
      <c r="C232" s="291">
        <v>58413</v>
      </c>
      <c r="D232" s="292">
        <f t="shared" si="13"/>
        <v>55832</v>
      </c>
      <c r="E232" s="233">
        <f t="shared" si="11"/>
        <v>-2581</v>
      </c>
      <c r="F232" s="234">
        <f t="shared" si="12"/>
        <v>-4.4185369695102117E-2</v>
      </c>
      <c r="G232" s="289"/>
      <c r="H232" s="192"/>
      <c r="I232" s="224"/>
      <c r="J232" s="192"/>
      <c r="K232" s="192"/>
      <c r="L232" s="192"/>
      <c r="M232" s="192"/>
      <c r="N232" s="192"/>
      <c r="O232" s="192"/>
      <c r="P232" s="152"/>
      <c r="Q232" s="192"/>
      <c r="R232" s="192"/>
      <c r="S232" s="192"/>
      <c r="T232" s="192"/>
      <c r="U232" s="192"/>
      <c r="V232" s="192"/>
      <c r="W232" s="192"/>
      <c r="X232" s="192"/>
    </row>
    <row r="233" spans="1:24" ht="15.5">
      <c r="A233" s="290">
        <v>24</v>
      </c>
      <c r="B233" s="231" t="s">
        <v>61</v>
      </c>
      <c r="C233" s="291">
        <v>41980</v>
      </c>
      <c r="D233" s="292">
        <f t="shared" si="13"/>
        <v>40188</v>
      </c>
      <c r="E233" s="233">
        <f t="shared" si="11"/>
        <v>-1792</v>
      </c>
      <c r="F233" s="234">
        <f t="shared" si="12"/>
        <v>-4.2686993806574557E-2</v>
      </c>
      <c r="G233" s="289"/>
      <c r="H233" s="192"/>
      <c r="I233" s="224"/>
      <c r="J233" s="192"/>
      <c r="K233" s="192"/>
      <c r="L233" s="192"/>
      <c r="M233" s="192"/>
      <c r="N233" s="192"/>
      <c r="O233" s="192"/>
      <c r="P233" s="152"/>
      <c r="Q233" s="192"/>
      <c r="R233" s="192"/>
      <c r="S233" s="192"/>
      <c r="T233" s="192"/>
      <c r="U233" s="192"/>
      <c r="V233" s="192"/>
      <c r="W233" s="192"/>
      <c r="X233" s="192"/>
    </row>
    <row r="234" spans="1:24" ht="15.5">
      <c r="A234" s="290">
        <v>25</v>
      </c>
      <c r="B234" s="231" t="s">
        <v>62</v>
      </c>
      <c r="C234" s="291">
        <v>102081</v>
      </c>
      <c r="D234" s="292">
        <f t="shared" si="13"/>
        <v>97639</v>
      </c>
      <c r="E234" s="233">
        <f t="shared" si="11"/>
        <v>-4442</v>
      </c>
      <c r="F234" s="234">
        <f t="shared" si="12"/>
        <v>-4.3514464004075194E-2</v>
      </c>
      <c r="G234" s="289"/>
      <c r="H234" s="192"/>
      <c r="I234" s="224"/>
      <c r="J234" s="192"/>
      <c r="K234" s="192"/>
      <c r="L234" s="192"/>
      <c r="M234" s="192"/>
      <c r="N234" s="192"/>
      <c r="O234" s="192"/>
      <c r="P234" s="152"/>
      <c r="Q234" s="192"/>
      <c r="R234" s="192"/>
      <c r="S234" s="192"/>
      <c r="T234" s="192"/>
      <c r="U234" s="192"/>
      <c r="V234" s="192"/>
      <c r="W234" s="192"/>
      <c r="X234" s="192"/>
    </row>
    <row r="235" spans="1:24" ht="15.5">
      <c r="A235" s="290">
        <v>26</v>
      </c>
      <c r="B235" s="231" t="s">
        <v>63</v>
      </c>
      <c r="C235" s="291">
        <v>100074</v>
      </c>
      <c r="D235" s="292">
        <f t="shared" si="13"/>
        <v>95951</v>
      </c>
      <c r="E235" s="233">
        <f t="shared" si="11"/>
        <v>-4123</v>
      </c>
      <c r="F235" s="234">
        <f t="shared" si="12"/>
        <v>-4.1199512360852966E-2</v>
      </c>
      <c r="G235" s="289"/>
      <c r="H235" s="192"/>
      <c r="I235" s="224"/>
      <c r="J235" s="192"/>
      <c r="K235" s="192"/>
      <c r="L235" s="192"/>
      <c r="M235" s="192"/>
      <c r="N235" s="192"/>
      <c r="O235" s="192"/>
      <c r="P235" s="152"/>
      <c r="Q235" s="192"/>
      <c r="R235" s="192"/>
      <c r="S235" s="192"/>
      <c r="T235" s="192"/>
      <c r="U235" s="192"/>
      <c r="V235" s="192"/>
      <c r="W235" s="192"/>
      <c r="X235" s="192"/>
    </row>
    <row r="236" spans="1:24" ht="15.5">
      <c r="A236" s="290">
        <v>27</v>
      </c>
      <c r="B236" s="231" t="s">
        <v>64</v>
      </c>
      <c r="C236" s="291">
        <v>66791</v>
      </c>
      <c r="D236" s="292">
        <f t="shared" si="13"/>
        <v>63924</v>
      </c>
      <c r="E236" s="233">
        <f t="shared" si="11"/>
        <v>-2867</v>
      </c>
      <c r="F236" s="234">
        <f t="shared" si="12"/>
        <v>-4.2924944977616744E-2</v>
      </c>
      <c r="G236" s="289"/>
      <c r="H236" s="192"/>
      <c r="I236" s="224"/>
      <c r="J236" s="192"/>
      <c r="K236" s="192"/>
      <c r="L236" s="192"/>
      <c r="M236" s="192"/>
      <c r="N236" s="192"/>
      <c r="O236" s="192"/>
      <c r="P236" s="152"/>
      <c r="Q236" s="192"/>
      <c r="R236" s="192"/>
      <c r="S236" s="192"/>
      <c r="T236" s="192"/>
      <c r="U236" s="192"/>
      <c r="V236" s="192"/>
      <c r="W236" s="192"/>
      <c r="X236" s="192"/>
    </row>
    <row r="237" spans="1:24" ht="15.5">
      <c r="A237" s="293">
        <v>28</v>
      </c>
      <c r="B237" s="257" t="s">
        <v>65</v>
      </c>
      <c r="C237" s="291">
        <v>69021</v>
      </c>
      <c r="D237" s="292">
        <f t="shared" si="13"/>
        <v>66081</v>
      </c>
      <c r="E237" s="233">
        <f t="shared" si="11"/>
        <v>-2940</v>
      </c>
      <c r="F237" s="234">
        <f t="shared" si="12"/>
        <v>-4.2595731733820141E-2</v>
      </c>
      <c r="G237" s="289"/>
      <c r="H237" s="192"/>
      <c r="I237" s="224"/>
      <c r="J237" s="192"/>
      <c r="K237" s="192"/>
      <c r="L237" s="192"/>
      <c r="M237" s="192"/>
      <c r="N237" s="192"/>
      <c r="O237" s="192"/>
      <c r="P237" s="152"/>
      <c r="Q237" s="192"/>
      <c r="R237" s="192"/>
      <c r="S237" s="192"/>
      <c r="T237" s="192"/>
      <c r="U237" s="192"/>
      <c r="V237" s="192"/>
      <c r="W237" s="192"/>
      <c r="X237" s="192"/>
    </row>
    <row r="238" spans="1:24" ht="15.5">
      <c r="A238" s="293">
        <v>29</v>
      </c>
      <c r="B238" s="257" t="s">
        <v>66</v>
      </c>
      <c r="C238" s="291">
        <v>36468</v>
      </c>
      <c r="D238" s="292">
        <f t="shared" si="13"/>
        <v>34794</v>
      </c>
      <c r="E238" s="233">
        <f t="shared" si="11"/>
        <v>-1674</v>
      </c>
      <c r="F238" s="234">
        <f t="shared" si="12"/>
        <v>-4.5903257650542942E-2</v>
      </c>
      <c r="G238" s="289"/>
      <c r="H238" s="192"/>
      <c r="I238" s="224"/>
      <c r="J238" s="192"/>
      <c r="K238" s="192"/>
      <c r="L238" s="192"/>
      <c r="M238" s="192"/>
      <c r="N238" s="192"/>
      <c r="O238" s="192"/>
      <c r="P238" s="152"/>
      <c r="Q238" s="192"/>
      <c r="R238" s="192"/>
      <c r="S238" s="192"/>
      <c r="T238" s="192"/>
      <c r="U238" s="192"/>
      <c r="V238" s="192"/>
      <c r="W238" s="192"/>
      <c r="X238" s="192"/>
    </row>
    <row r="239" spans="1:24" ht="15.5">
      <c r="A239" s="293">
        <v>30</v>
      </c>
      <c r="B239" s="257" t="s">
        <v>67</v>
      </c>
      <c r="C239" s="291">
        <v>90050</v>
      </c>
      <c r="D239" s="292">
        <f t="shared" si="13"/>
        <v>86310</v>
      </c>
      <c r="E239" s="233">
        <f t="shared" si="11"/>
        <v>-3740</v>
      </c>
      <c r="F239" s="234">
        <f t="shared" si="12"/>
        <v>-4.1532481954469742E-2</v>
      </c>
      <c r="G239" s="289"/>
      <c r="H239" s="192"/>
      <c r="I239" s="224"/>
      <c r="J239" s="192"/>
      <c r="K239" s="192"/>
      <c r="L239" s="192"/>
      <c r="M239" s="192"/>
      <c r="N239" s="192"/>
      <c r="O239" s="192"/>
      <c r="P239" s="152"/>
      <c r="Q239" s="192"/>
      <c r="R239" s="192"/>
      <c r="S239" s="192"/>
      <c r="T239" s="192"/>
      <c r="U239" s="192"/>
      <c r="V239" s="192"/>
      <c r="W239" s="192"/>
      <c r="X239" s="192"/>
    </row>
    <row r="240" spans="1:24" ht="15.5">
      <c r="A240" s="293">
        <v>31</v>
      </c>
      <c r="B240" s="257" t="s">
        <v>68</v>
      </c>
      <c r="C240" s="291">
        <v>14123</v>
      </c>
      <c r="D240" s="292">
        <f t="shared" si="13"/>
        <v>13486</v>
      </c>
      <c r="E240" s="233">
        <f t="shared" si="11"/>
        <v>-637</v>
      </c>
      <c r="F240" s="234">
        <f t="shared" si="12"/>
        <v>-4.5103731501805563E-2</v>
      </c>
      <c r="G240" s="289"/>
      <c r="H240" s="192"/>
      <c r="I240" s="224"/>
      <c r="J240" s="192"/>
      <c r="K240" s="192"/>
      <c r="L240" s="192"/>
      <c r="M240" s="192"/>
      <c r="N240" s="192"/>
      <c r="O240" s="192"/>
      <c r="P240" s="152"/>
      <c r="Q240" s="192"/>
      <c r="R240" s="192"/>
      <c r="S240" s="192"/>
      <c r="T240" s="192"/>
      <c r="U240" s="192"/>
      <c r="V240" s="192"/>
      <c r="W240" s="192"/>
      <c r="X240" s="192"/>
    </row>
    <row r="241" spans="1:24" ht="15.5">
      <c r="A241" s="293">
        <v>32</v>
      </c>
      <c r="B241" s="257" t="s">
        <v>69</v>
      </c>
      <c r="C241" s="291">
        <v>50389</v>
      </c>
      <c r="D241" s="292">
        <f t="shared" si="13"/>
        <v>48280</v>
      </c>
      <c r="E241" s="233">
        <f t="shared" si="11"/>
        <v>-2109</v>
      </c>
      <c r="F241" s="234">
        <f t="shared" si="12"/>
        <v>-4.1854372978229373E-2</v>
      </c>
      <c r="G241" s="289"/>
      <c r="H241" s="192"/>
      <c r="I241" s="224"/>
      <c r="J241" s="192"/>
      <c r="K241" s="192"/>
      <c r="L241" s="192"/>
      <c r="M241" s="192"/>
      <c r="N241" s="192"/>
      <c r="O241" s="192"/>
      <c r="P241" s="152"/>
      <c r="Q241" s="192"/>
      <c r="R241" s="192"/>
      <c r="S241" s="192"/>
      <c r="T241" s="192"/>
      <c r="U241" s="192"/>
      <c r="V241" s="192"/>
      <c r="W241" s="192"/>
      <c r="X241" s="192"/>
    </row>
    <row r="242" spans="1:24" ht="15.5">
      <c r="A242" s="293">
        <v>33</v>
      </c>
      <c r="B242" s="257" t="s">
        <v>70</v>
      </c>
      <c r="C242" s="291">
        <v>26902</v>
      </c>
      <c r="D242" s="292">
        <f t="shared" si="13"/>
        <v>25623</v>
      </c>
      <c r="E242" s="233">
        <f t="shared" si="11"/>
        <v>-1279</v>
      </c>
      <c r="F242" s="234">
        <f t="shared" si="12"/>
        <v>-4.754293361088395E-2</v>
      </c>
      <c r="G242" s="289"/>
      <c r="H242" s="258"/>
      <c r="I242" s="277"/>
      <c r="J242" s="258"/>
      <c r="K242" s="258"/>
      <c r="L242" s="258"/>
      <c r="M242" s="258"/>
      <c r="N242" s="258"/>
      <c r="O242" s="258"/>
      <c r="P242" s="261"/>
      <c r="Q242" s="258"/>
      <c r="R242" s="258"/>
      <c r="S242" s="258"/>
      <c r="T242" s="258"/>
      <c r="U242" s="258"/>
      <c r="V242" s="258"/>
      <c r="W242" s="258"/>
      <c r="X242" s="258"/>
    </row>
    <row r="243" spans="1:24" ht="15.5">
      <c r="A243" s="294"/>
      <c r="B243" s="295" t="s">
        <v>84</v>
      </c>
      <c r="C243" s="296">
        <f>SUM(C210:C242)</f>
        <v>2817302</v>
      </c>
      <c r="D243" s="297">
        <f>SUM(D210:D242)</f>
        <v>2699047</v>
      </c>
      <c r="E243" s="233">
        <f t="shared" si="11"/>
        <v>-118255</v>
      </c>
      <c r="F243" s="234">
        <f t="shared" si="12"/>
        <v>-4.1974555798419903E-2</v>
      </c>
      <c r="G243" s="289"/>
      <c r="H243" s="258"/>
      <c r="I243" s="277"/>
      <c r="J243" s="258"/>
      <c r="K243" s="258"/>
      <c r="L243" s="258"/>
      <c r="M243" s="258"/>
      <c r="N243" s="258"/>
      <c r="O243" s="258"/>
      <c r="P243" s="261"/>
      <c r="Q243" s="258"/>
      <c r="R243" s="258"/>
      <c r="S243" s="258"/>
      <c r="T243" s="258"/>
      <c r="U243" s="258"/>
      <c r="V243" s="258"/>
      <c r="W243" s="258"/>
      <c r="X243" s="258"/>
    </row>
    <row r="244" spans="1:24" ht="32.25" customHeight="1" thickBot="1">
      <c r="A244" s="1272" t="s">
        <v>329</v>
      </c>
      <c r="B244" s="1272"/>
      <c r="C244" s="1272"/>
      <c r="D244" s="1272"/>
      <c r="E244" s="1272"/>
      <c r="F244" s="1272"/>
      <c r="G244" s="1272"/>
      <c r="H244" s="1168">
        <f>C243+C279</f>
        <v>4320767</v>
      </c>
      <c r="I244" s="125"/>
      <c r="J244" s="181"/>
      <c r="K244" s="181"/>
      <c r="L244" s="181"/>
      <c r="M244" s="181"/>
      <c r="N244" s="181"/>
      <c r="O244" s="181"/>
      <c r="P244" s="155"/>
      <c r="Q244" s="181"/>
      <c r="R244" s="181"/>
      <c r="S244" s="181"/>
      <c r="T244" s="181"/>
      <c r="U244" s="181"/>
      <c r="V244" s="181"/>
      <c r="W244" s="181"/>
      <c r="X244" s="181"/>
    </row>
    <row r="245" spans="1:24" ht="53.25" customHeight="1">
      <c r="A245" s="298" t="s">
        <v>32</v>
      </c>
      <c r="B245" s="299" t="s">
        <v>33</v>
      </c>
      <c r="C245" s="299" t="s">
        <v>330</v>
      </c>
      <c r="D245" s="299" t="s">
        <v>76</v>
      </c>
      <c r="E245" s="300" t="s">
        <v>9</v>
      </c>
      <c r="F245" s="301" t="s">
        <v>77</v>
      </c>
      <c r="G245" s="289"/>
      <c r="H245" s="192"/>
      <c r="I245" s="224"/>
      <c r="J245" s="192"/>
      <c r="K245" s="192"/>
      <c r="L245" s="192"/>
      <c r="M245" s="192"/>
      <c r="N245" s="192"/>
      <c r="O245" s="192"/>
      <c r="P245" s="152"/>
      <c r="Q245" s="192"/>
      <c r="R245" s="192"/>
      <c r="S245" s="192"/>
      <c r="T245" s="192"/>
      <c r="U245" s="192"/>
      <c r="V245" s="192"/>
      <c r="W245" s="192"/>
      <c r="X245" s="192"/>
    </row>
    <row r="246" spans="1:24" ht="15.5">
      <c r="A246" s="302">
        <v>1</v>
      </c>
      <c r="B246" s="161" t="s">
        <v>38</v>
      </c>
      <c r="C246" s="303">
        <v>43773</v>
      </c>
      <c r="D246" s="271">
        <f>D172</f>
        <v>38676</v>
      </c>
      <c r="E246" s="272">
        <f t="shared" ref="E246:E279" si="14">D246-C246</f>
        <v>-5097</v>
      </c>
      <c r="F246" s="273">
        <f t="shared" ref="F246:F279" si="15">E246/C246</f>
        <v>-0.11644164210814886</v>
      </c>
      <c r="G246" s="289"/>
      <c r="H246" s="192"/>
      <c r="I246" s="224"/>
      <c r="J246" s="192"/>
      <c r="K246" s="192"/>
      <c r="L246" s="192"/>
      <c r="M246" s="192"/>
      <c r="N246" s="192"/>
      <c r="O246" s="192"/>
      <c r="P246" s="152"/>
      <c r="Q246" s="192"/>
      <c r="R246" s="192"/>
      <c r="S246" s="192"/>
      <c r="T246" s="192"/>
      <c r="U246" s="192"/>
      <c r="V246" s="192"/>
      <c r="W246" s="192"/>
      <c r="X246" s="192"/>
    </row>
    <row r="247" spans="1:24" ht="15.5">
      <c r="A247" s="302">
        <v>2</v>
      </c>
      <c r="B247" s="161" t="s">
        <v>39</v>
      </c>
      <c r="C247" s="303">
        <v>92829</v>
      </c>
      <c r="D247" s="271">
        <f t="shared" ref="D247:D278" si="16">D173</f>
        <v>81951</v>
      </c>
      <c r="E247" s="272">
        <f t="shared" si="14"/>
        <v>-10878</v>
      </c>
      <c r="F247" s="273">
        <f t="shared" si="15"/>
        <v>-0.11718320783375885</v>
      </c>
      <c r="G247" s="289"/>
      <c r="H247" s="192"/>
      <c r="I247" s="224"/>
      <c r="J247" s="192"/>
      <c r="K247" s="192"/>
      <c r="L247" s="192"/>
      <c r="M247" s="192"/>
      <c r="N247" s="192"/>
      <c r="O247" s="192"/>
      <c r="P247" s="152"/>
      <c r="Q247" s="192"/>
      <c r="R247" s="192"/>
      <c r="S247" s="192"/>
      <c r="T247" s="192"/>
      <c r="U247" s="192"/>
      <c r="V247" s="192"/>
      <c r="W247" s="192"/>
      <c r="X247" s="192"/>
    </row>
    <row r="248" spans="1:24" ht="15.5">
      <c r="A248" s="302">
        <v>3</v>
      </c>
      <c r="B248" s="161" t="s">
        <v>40</v>
      </c>
      <c r="C248" s="303">
        <v>43698</v>
      </c>
      <c r="D248" s="271">
        <f t="shared" si="16"/>
        <v>38658</v>
      </c>
      <c r="E248" s="272">
        <f t="shared" si="14"/>
        <v>-5040</v>
      </c>
      <c r="F248" s="273">
        <f t="shared" si="15"/>
        <v>-0.11533708636550873</v>
      </c>
      <c r="G248" s="289"/>
      <c r="H248" s="192"/>
      <c r="I248" s="224"/>
      <c r="J248" s="192"/>
      <c r="K248" s="192"/>
      <c r="L248" s="192"/>
      <c r="M248" s="192"/>
      <c r="N248" s="192"/>
      <c r="O248" s="192"/>
      <c r="P248" s="152"/>
      <c r="Q248" s="192"/>
      <c r="R248" s="192"/>
      <c r="S248" s="192"/>
      <c r="T248" s="192"/>
      <c r="U248" s="192"/>
      <c r="V248" s="192"/>
      <c r="W248" s="192"/>
      <c r="X248" s="192"/>
    </row>
    <row r="249" spans="1:24" ht="15.5">
      <c r="A249" s="302">
        <v>4</v>
      </c>
      <c r="B249" s="161" t="s">
        <v>41</v>
      </c>
      <c r="C249" s="303">
        <v>83143</v>
      </c>
      <c r="D249" s="271">
        <f t="shared" si="16"/>
        <v>73509</v>
      </c>
      <c r="E249" s="272">
        <f t="shared" si="14"/>
        <v>-9634</v>
      </c>
      <c r="F249" s="273">
        <f t="shared" si="15"/>
        <v>-0.11587265313977124</v>
      </c>
      <c r="G249" s="289"/>
      <c r="H249" s="192"/>
      <c r="I249" s="224"/>
      <c r="J249" s="192"/>
      <c r="K249" s="192"/>
      <c r="L249" s="192"/>
      <c r="M249" s="192"/>
      <c r="N249" s="192"/>
      <c r="O249" s="192"/>
      <c r="P249" s="152"/>
      <c r="Q249" s="192"/>
      <c r="R249" s="192"/>
      <c r="S249" s="192"/>
      <c r="T249" s="192"/>
      <c r="U249" s="192"/>
      <c r="V249" s="192"/>
      <c r="W249" s="192"/>
      <c r="X249" s="192"/>
    </row>
    <row r="250" spans="1:24" ht="15.5">
      <c r="A250" s="302">
        <v>5</v>
      </c>
      <c r="B250" s="161" t="s">
        <v>42</v>
      </c>
      <c r="C250" s="303">
        <v>27466</v>
      </c>
      <c r="D250" s="271">
        <f t="shared" si="16"/>
        <v>24318</v>
      </c>
      <c r="E250" s="272">
        <f t="shared" si="14"/>
        <v>-3148</v>
      </c>
      <c r="F250" s="273">
        <f t="shared" si="15"/>
        <v>-0.11461443238913566</v>
      </c>
      <c r="G250" s="289"/>
      <c r="H250" s="192"/>
      <c r="I250" s="224"/>
      <c r="J250" s="192"/>
      <c r="K250" s="192"/>
      <c r="L250" s="192"/>
      <c r="M250" s="192"/>
      <c r="N250" s="192"/>
      <c r="O250" s="192"/>
      <c r="P250" s="152"/>
      <c r="Q250" s="192"/>
      <c r="R250" s="192"/>
      <c r="S250" s="192"/>
      <c r="T250" s="192"/>
      <c r="U250" s="192"/>
      <c r="V250" s="192"/>
      <c r="W250" s="192"/>
      <c r="X250" s="192"/>
    </row>
    <row r="251" spans="1:24" ht="15.5">
      <c r="A251" s="302">
        <v>6</v>
      </c>
      <c r="B251" s="161" t="s">
        <v>43</v>
      </c>
      <c r="C251" s="303">
        <v>41207</v>
      </c>
      <c r="D251" s="271">
        <f t="shared" si="16"/>
        <v>36484</v>
      </c>
      <c r="E251" s="272">
        <f t="shared" si="14"/>
        <v>-4723</v>
      </c>
      <c r="F251" s="273">
        <f t="shared" si="15"/>
        <v>-0.11461644866163516</v>
      </c>
      <c r="G251" s="289"/>
      <c r="H251" s="192"/>
      <c r="I251" s="224"/>
      <c r="J251" s="192"/>
      <c r="K251" s="192"/>
      <c r="L251" s="192"/>
      <c r="M251" s="192"/>
      <c r="N251" s="192"/>
      <c r="O251" s="192"/>
      <c r="P251" s="152"/>
      <c r="Q251" s="192"/>
      <c r="R251" s="192"/>
      <c r="S251" s="192"/>
      <c r="T251" s="192"/>
      <c r="U251" s="192"/>
      <c r="V251" s="192"/>
      <c r="W251" s="192"/>
      <c r="X251" s="192"/>
    </row>
    <row r="252" spans="1:24" ht="15.5">
      <c r="A252" s="302">
        <v>7</v>
      </c>
      <c r="B252" s="161" t="s">
        <v>44</v>
      </c>
      <c r="C252" s="303">
        <v>40157</v>
      </c>
      <c r="D252" s="271">
        <f t="shared" si="16"/>
        <v>35461</v>
      </c>
      <c r="E252" s="272">
        <f t="shared" si="14"/>
        <v>-4696</v>
      </c>
      <c r="F252" s="273">
        <f t="shared" si="15"/>
        <v>-0.11694100654929403</v>
      </c>
      <c r="G252" s="289"/>
      <c r="H252" s="192"/>
      <c r="I252" s="224"/>
      <c r="J252" s="192"/>
      <c r="K252" s="192"/>
      <c r="L252" s="192"/>
      <c r="M252" s="192"/>
      <c r="N252" s="192"/>
      <c r="O252" s="192"/>
      <c r="P252" s="152"/>
      <c r="Q252" s="192"/>
      <c r="R252" s="192"/>
      <c r="S252" s="192"/>
      <c r="T252" s="192"/>
      <c r="U252" s="192"/>
      <c r="V252" s="192"/>
      <c r="W252" s="192"/>
      <c r="X252" s="192"/>
    </row>
    <row r="253" spans="1:24" ht="15.5">
      <c r="A253" s="302">
        <v>8</v>
      </c>
      <c r="B253" s="161" t="s">
        <v>45</v>
      </c>
      <c r="C253" s="303">
        <v>106635</v>
      </c>
      <c r="D253" s="271">
        <f t="shared" si="16"/>
        <v>94202</v>
      </c>
      <c r="E253" s="272">
        <f t="shared" si="14"/>
        <v>-12433</v>
      </c>
      <c r="F253" s="273">
        <f t="shared" si="15"/>
        <v>-0.11659398884043701</v>
      </c>
      <c r="G253" s="289"/>
      <c r="H253" s="192"/>
      <c r="I253" s="224"/>
      <c r="J253" s="192"/>
      <c r="K253" s="192"/>
      <c r="L253" s="192"/>
      <c r="M253" s="192"/>
      <c r="N253" s="192"/>
      <c r="O253" s="192"/>
      <c r="P253" s="152"/>
      <c r="Q253" s="192"/>
      <c r="R253" s="192"/>
      <c r="S253" s="192"/>
      <c r="T253" s="192"/>
      <c r="U253" s="192"/>
      <c r="V253" s="192"/>
      <c r="W253" s="192"/>
      <c r="X253" s="192"/>
    </row>
    <row r="254" spans="1:24" ht="15.5">
      <c r="A254" s="302">
        <v>9</v>
      </c>
      <c r="B254" s="161" t="s">
        <v>46</v>
      </c>
      <c r="C254" s="303">
        <v>47799</v>
      </c>
      <c r="D254" s="271">
        <f t="shared" si="16"/>
        <v>42225</v>
      </c>
      <c r="E254" s="272">
        <f t="shared" si="14"/>
        <v>-5574</v>
      </c>
      <c r="F254" s="273">
        <f t="shared" si="15"/>
        <v>-0.1166133182702567</v>
      </c>
      <c r="G254" s="289"/>
      <c r="H254" s="192"/>
      <c r="I254" s="224"/>
      <c r="J254" s="192"/>
      <c r="K254" s="192"/>
      <c r="L254" s="192"/>
      <c r="M254" s="192"/>
      <c r="N254" s="192"/>
      <c r="O254" s="192"/>
      <c r="P254" s="152"/>
      <c r="Q254" s="192"/>
      <c r="R254" s="192"/>
      <c r="S254" s="192"/>
      <c r="T254" s="192"/>
      <c r="U254" s="192"/>
      <c r="V254" s="192"/>
      <c r="W254" s="192"/>
      <c r="X254" s="192"/>
    </row>
    <row r="255" spans="1:24" ht="15.5">
      <c r="A255" s="302">
        <v>10</v>
      </c>
      <c r="B255" s="161" t="s">
        <v>47</v>
      </c>
      <c r="C255" s="303">
        <v>8584</v>
      </c>
      <c r="D255" s="271">
        <f t="shared" si="16"/>
        <v>7614</v>
      </c>
      <c r="E255" s="272">
        <f t="shared" si="14"/>
        <v>-970</v>
      </c>
      <c r="F255" s="273">
        <f t="shared" si="15"/>
        <v>-0.11300093196644921</v>
      </c>
      <c r="G255" s="289"/>
      <c r="H255" s="192"/>
      <c r="I255" s="224"/>
      <c r="J255" s="192"/>
      <c r="K255" s="192"/>
      <c r="L255" s="192"/>
      <c r="M255" s="192"/>
      <c r="N255" s="192"/>
      <c r="O255" s="192"/>
      <c r="P255" s="152"/>
      <c r="Q255" s="192"/>
      <c r="R255" s="192"/>
      <c r="S255" s="192"/>
      <c r="T255" s="192"/>
      <c r="U255" s="192"/>
      <c r="V255" s="192"/>
      <c r="W255" s="192"/>
      <c r="X255" s="192"/>
    </row>
    <row r="256" spans="1:24" ht="15.5">
      <c r="A256" s="302">
        <v>11</v>
      </c>
      <c r="B256" s="161" t="s">
        <v>48</v>
      </c>
      <c r="C256" s="303">
        <v>60073</v>
      </c>
      <c r="D256" s="271">
        <f t="shared" si="16"/>
        <v>53126</v>
      </c>
      <c r="E256" s="272">
        <f t="shared" si="14"/>
        <v>-6947</v>
      </c>
      <c r="F256" s="273">
        <f t="shared" si="15"/>
        <v>-0.11564263479433357</v>
      </c>
      <c r="G256" s="289"/>
      <c r="H256" s="192"/>
      <c r="I256" s="224"/>
      <c r="J256" s="192"/>
      <c r="K256" s="192"/>
      <c r="L256" s="192"/>
      <c r="M256" s="192"/>
      <c r="N256" s="192"/>
      <c r="O256" s="192"/>
      <c r="P256" s="152"/>
      <c r="Q256" s="192"/>
      <c r="R256" s="192"/>
      <c r="S256" s="192"/>
      <c r="T256" s="192"/>
      <c r="U256" s="192"/>
      <c r="V256" s="192"/>
      <c r="W256" s="192"/>
      <c r="X256" s="192"/>
    </row>
    <row r="257" spans="1:24" ht="15.5">
      <c r="A257" s="302">
        <v>12</v>
      </c>
      <c r="B257" s="161" t="s">
        <v>49</v>
      </c>
      <c r="C257" s="303">
        <v>43961</v>
      </c>
      <c r="D257" s="271">
        <f t="shared" si="16"/>
        <v>38790</v>
      </c>
      <c r="E257" s="272">
        <f t="shared" si="14"/>
        <v>-5171</v>
      </c>
      <c r="F257" s="273">
        <f t="shared" si="15"/>
        <v>-0.11762698755715294</v>
      </c>
      <c r="G257" s="289"/>
      <c r="H257" s="192"/>
      <c r="I257" s="224"/>
      <c r="J257" s="192"/>
      <c r="K257" s="192"/>
      <c r="L257" s="192"/>
      <c r="M257" s="192"/>
      <c r="N257" s="192"/>
      <c r="O257" s="192"/>
      <c r="P257" s="152"/>
      <c r="Q257" s="192"/>
      <c r="R257" s="192"/>
      <c r="S257" s="192"/>
      <c r="T257" s="192"/>
      <c r="U257" s="192"/>
      <c r="V257" s="192"/>
      <c r="W257" s="192"/>
      <c r="X257" s="192"/>
    </row>
    <row r="258" spans="1:24" ht="15.5">
      <c r="A258" s="302">
        <v>13</v>
      </c>
      <c r="B258" s="161" t="s">
        <v>50</v>
      </c>
      <c r="C258" s="303">
        <v>35473</v>
      </c>
      <c r="D258" s="271">
        <f t="shared" si="16"/>
        <v>31373</v>
      </c>
      <c r="E258" s="272">
        <f t="shared" si="14"/>
        <v>-4100</v>
      </c>
      <c r="F258" s="273">
        <f t="shared" si="15"/>
        <v>-0.11558086431934148</v>
      </c>
      <c r="G258" s="289"/>
      <c r="H258" s="192"/>
      <c r="I258" s="224"/>
      <c r="J258" s="192"/>
      <c r="K258" s="192"/>
      <c r="L258" s="192"/>
      <c r="M258" s="192"/>
      <c r="N258" s="192"/>
      <c r="O258" s="192"/>
      <c r="P258" s="152"/>
      <c r="Q258" s="192"/>
      <c r="R258" s="192"/>
      <c r="S258" s="192"/>
      <c r="T258" s="192"/>
      <c r="U258" s="192"/>
      <c r="V258" s="192"/>
      <c r="W258" s="192"/>
      <c r="X258" s="192"/>
    </row>
    <row r="259" spans="1:24" ht="15.5">
      <c r="A259" s="302">
        <v>14</v>
      </c>
      <c r="B259" s="161" t="s">
        <v>51</v>
      </c>
      <c r="C259" s="303">
        <v>32852</v>
      </c>
      <c r="D259" s="271">
        <f t="shared" si="16"/>
        <v>29067</v>
      </c>
      <c r="E259" s="272">
        <f t="shared" si="14"/>
        <v>-3785</v>
      </c>
      <c r="F259" s="273">
        <f t="shared" si="15"/>
        <v>-0.11521368562035797</v>
      </c>
      <c r="G259" s="289"/>
      <c r="H259" s="192"/>
      <c r="I259" s="224"/>
      <c r="J259" s="192"/>
      <c r="K259" s="192"/>
      <c r="L259" s="192"/>
      <c r="M259" s="192"/>
      <c r="N259" s="192"/>
      <c r="O259" s="192"/>
      <c r="P259" s="152"/>
      <c r="Q259" s="192"/>
      <c r="R259" s="192"/>
      <c r="S259" s="192"/>
      <c r="T259" s="192"/>
      <c r="U259" s="192"/>
      <c r="V259" s="192"/>
      <c r="W259" s="192"/>
      <c r="X259" s="192"/>
    </row>
    <row r="260" spans="1:24" ht="15.5">
      <c r="A260" s="302">
        <v>15</v>
      </c>
      <c r="B260" s="161" t="s">
        <v>52</v>
      </c>
      <c r="C260" s="303">
        <v>27771</v>
      </c>
      <c r="D260" s="271">
        <f t="shared" si="16"/>
        <v>24597</v>
      </c>
      <c r="E260" s="272">
        <f t="shared" si="14"/>
        <v>-3174</v>
      </c>
      <c r="F260" s="273">
        <f t="shared" si="15"/>
        <v>-0.11429188722048179</v>
      </c>
      <c r="G260" s="289"/>
      <c r="H260" s="192"/>
      <c r="I260" s="224"/>
      <c r="J260" s="192"/>
      <c r="K260" s="192"/>
      <c r="L260" s="192"/>
      <c r="M260" s="192"/>
      <c r="N260" s="192"/>
      <c r="O260" s="192"/>
      <c r="P260" s="152"/>
      <c r="Q260" s="192"/>
      <c r="R260" s="192"/>
      <c r="S260" s="192"/>
      <c r="T260" s="192"/>
      <c r="U260" s="192"/>
      <c r="V260" s="192"/>
      <c r="W260" s="192"/>
      <c r="X260" s="192"/>
    </row>
    <row r="261" spans="1:24" ht="15.5">
      <c r="A261" s="302">
        <v>16</v>
      </c>
      <c r="B261" s="161" t="s">
        <v>53</v>
      </c>
      <c r="C261" s="303">
        <v>71055</v>
      </c>
      <c r="D261" s="271">
        <f t="shared" si="16"/>
        <v>62838</v>
      </c>
      <c r="E261" s="272">
        <f t="shared" si="14"/>
        <v>-8217</v>
      </c>
      <c r="F261" s="273">
        <f t="shared" si="15"/>
        <v>-0.11564281190626979</v>
      </c>
      <c r="G261" s="289"/>
      <c r="H261" s="192"/>
      <c r="I261" s="224"/>
      <c r="J261" s="192"/>
      <c r="K261" s="192"/>
      <c r="L261" s="192"/>
      <c r="M261" s="192"/>
      <c r="N261" s="192"/>
      <c r="O261" s="192"/>
      <c r="P261" s="152"/>
      <c r="Q261" s="192"/>
      <c r="R261" s="192"/>
      <c r="S261" s="192"/>
      <c r="T261" s="192"/>
      <c r="U261" s="192"/>
      <c r="V261" s="192"/>
      <c r="W261" s="192"/>
      <c r="X261" s="192"/>
    </row>
    <row r="262" spans="1:24" ht="15.5">
      <c r="A262" s="302">
        <v>17</v>
      </c>
      <c r="B262" s="161" t="s">
        <v>54</v>
      </c>
      <c r="C262" s="303">
        <v>29607</v>
      </c>
      <c r="D262" s="271">
        <f t="shared" si="16"/>
        <v>26214</v>
      </c>
      <c r="E262" s="272">
        <f t="shared" si="14"/>
        <v>-3393</v>
      </c>
      <c r="F262" s="273">
        <f t="shared" si="15"/>
        <v>-0.11460127672509879</v>
      </c>
      <c r="G262" s="289"/>
      <c r="H262" s="192"/>
      <c r="I262" s="224"/>
      <c r="J262" s="192"/>
      <c r="K262" s="192"/>
      <c r="L262" s="192"/>
      <c r="M262" s="192"/>
      <c r="N262" s="192"/>
      <c r="O262" s="192"/>
      <c r="P262" s="152"/>
      <c r="Q262" s="192"/>
      <c r="R262" s="192"/>
      <c r="S262" s="192"/>
      <c r="T262" s="192"/>
      <c r="U262" s="192"/>
      <c r="V262" s="192"/>
      <c r="W262" s="192"/>
      <c r="X262" s="192"/>
    </row>
    <row r="263" spans="1:24" ht="15.5">
      <c r="A263" s="302">
        <v>18</v>
      </c>
      <c r="B263" s="161" t="s">
        <v>55</v>
      </c>
      <c r="C263" s="303">
        <v>62700</v>
      </c>
      <c r="D263" s="271">
        <f t="shared" si="16"/>
        <v>55403</v>
      </c>
      <c r="E263" s="272">
        <f t="shared" si="14"/>
        <v>-7297</v>
      </c>
      <c r="F263" s="273">
        <f t="shared" si="15"/>
        <v>-0.11637958532695375</v>
      </c>
      <c r="G263" s="289"/>
      <c r="H263" s="192"/>
      <c r="I263" s="224"/>
      <c r="J263" s="192"/>
      <c r="K263" s="192"/>
      <c r="L263" s="192"/>
      <c r="M263" s="192"/>
      <c r="N263" s="192"/>
      <c r="O263" s="192"/>
      <c r="P263" s="152"/>
      <c r="Q263" s="192"/>
      <c r="R263" s="192"/>
      <c r="S263" s="192"/>
      <c r="T263" s="192"/>
      <c r="U263" s="192"/>
      <c r="V263" s="192"/>
      <c r="W263" s="192"/>
      <c r="X263" s="192"/>
    </row>
    <row r="264" spans="1:24" ht="15.5">
      <c r="A264" s="302">
        <v>19</v>
      </c>
      <c r="B264" s="161" t="s">
        <v>56</v>
      </c>
      <c r="C264" s="303">
        <v>48845</v>
      </c>
      <c r="D264" s="271">
        <f t="shared" si="16"/>
        <v>43178</v>
      </c>
      <c r="E264" s="272">
        <f t="shared" si="14"/>
        <v>-5667</v>
      </c>
      <c r="F264" s="273">
        <f t="shared" si="15"/>
        <v>-0.11602006346606612</v>
      </c>
      <c r="G264" s="289"/>
      <c r="H264" s="192"/>
      <c r="I264" s="224"/>
      <c r="J264" s="192"/>
      <c r="K264" s="192"/>
      <c r="L264" s="192"/>
      <c r="M264" s="192"/>
      <c r="N264" s="192"/>
      <c r="O264" s="192"/>
      <c r="P264" s="152"/>
      <c r="Q264" s="192"/>
      <c r="R264" s="192"/>
      <c r="S264" s="192"/>
      <c r="T264" s="192"/>
      <c r="U264" s="192"/>
      <c r="V264" s="192"/>
      <c r="W264" s="192"/>
      <c r="X264" s="192"/>
    </row>
    <row r="265" spans="1:24" ht="15.5">
      <c r="A265" s="302">
        <v>20</v>
      </c>
      <c r="B265" s="161" t="s">
        <v>57</v>
      </c>
      <c r="C265" s="303">
        <v>62118</v>
      </c>
      <c r="D265" s="271">
        <f t="shared" si="16"/>
        <v>54865</v>
      </c>
      <c r="E265" s="272">
        <f t="shared" si="14"/>
        <v>-7253</v>
      </c>
      <c r="F265" s="273">
        <f t="shared" si="15"/>
        <v>-0.11676164718761067</v>
      </c>
      <c r="G265" s="289"/>
      <c r="H265" s="192"/>
      <c r="I265" s="224"/>
      <c r="J265" s="192"/>
      <c r="K265" s="192"/>
      <c r="L265" s="192"/>
      <c r="M265" s="192"/>
      <c r="N265" s="192"/>
      <c r="O265" s="192"/>
      <c r="P265" s="152"/>
      <c r="Q265" s="192"/>
      <c r="R265" s="192"/>
      <c r="S265" s="192"/>
      <c r="T265" s="192"/>
      <c r="U265" s="192"/>
      <c r="V265" s="192"/>
      <c r="W265" s="192"/>
      <c r="X265" s="192"/>
    </row>
    <row r="266" spans="1:24" ht="15.5">
      <c r="A266" s="302">
        <v>21</v>
      </c>
      <c r="B266" s="161" t="s">
        <v>58</v>
      </c>
      <c r="C266" s="303">
        <v>53943</v>
      </c>
      <c r="D266" s="271">
        <f t="shared" si="16"/>
        <v>47594</v>
      </c>
      <c r="E266" s="272">
        <f t="shared" si="14"/>
        <v>-6349</v>
      </c>
      <c r="F266" s="273">
        <f t="shared" si="15"/>
        <v>-0.11769831118031997</v>
      </c>
      <c r="G266" s="289"/>
      <c r="H266" s="192"/>
      <c r="I266" s="224"/>
      <c r="J266" s="192"/>
      <c r="K266" s="192"/>
      <c r="L266" s="192"/>
      <c r="M266" s="192"/>
      <c r="N266" s="192"/>
      <c r="O266" s="192"/>
      <c r="P266" s="152"/>
      <c r="Q266" s="192"/>
      <c r="R266" s="192"/>
      <c r="S266" s="192"/>
      <c r="T266" s="192"/>
      <c r="U266" s="192"/>
      <c r="V266" s="192"/>
      <c r="W266" s="192"/>
      <c r="X266" s="192"/>
    </row>
    <row r="267" spans="1:24" ht="15.5">
      <c r="A267" s="302">
        <v>22</v>
      </c>
      <c r="B267" s="161" t="s">
        <v>59</v>
      </c>
      <c r="C267" s="303">
        <v>99909</v>
      </c>
      <c r="D267" s="271">
        <f t="shared" si="16"/>
        <v>88256</v>
      </c>
      <c r="E267" s="272">
        <f t="shared" si="14"/>
        <v>-11653</v>
      </c>
      <c r="F267" s="273">
        <f t="shared" si="15"/>
        <v>-0.11663613888638662</v>
      </c>
      <c r="G267" s="289"/>
      <c r="H267" s="192"/>
      <c r="I267" s="224"/>
      <c r="J267" s="192"/>
      <c r="K267" s="192"/>
      <c r="L267" s="192"/>
      <c r="M267" s="192"/>
      <c r="N267" s="192"/>
      <c r="O267" s="192"/>
      <c r="P267" s="152"/>
      <c r="Q267" s="192"/>
      <c r="R267" s="192"/>
      <c r="S267" s="192"/>
      <c r="T267" s="192"/>
      <c r="U267" s="192"/>
      <c r="V267" s="192"/>
      <c r="W267" s="192"/>
      <c r="X267" s="192"/>
    </row>
    <row r="268" spans="1:24" ht="15.5">
      <c r="A268" s="302">
        <v>23</v>
      </c>
      <c r="B268" s="161" t="s">
        <v>60</v>
      </c>
      <c r="C268" s="303">
        <v>34171</v>
      </c>
      <c r="D268" s="271">
        <f t="shared" si="16"/>
        <v>30186</v>
      </c>
      <c r="E268" s="272">
        <f t="shared" si="14"/>
        <v>-3985</v>
      </c>
      <c r="F268" s="273">
        <f t="shared" si="15"/>
        <v>-0.11661935559392467</v>
      </c>
      <c r="G268" s="289"/>
      <c r="H268" s="192"/>
      <c r="I268" s="224"/>
      <c r="J268" s="192"/>
      <c r="K268" s="192"/>
      <c r="L268" s="192"/>
      <c r="M268" s="192"/>
      <c r="N268" s="192"/>
      <c r="O268" s="192"/>
      <c r="P268" s="152"/>
      <c r="Q268" s="192"/>
      <c r="R268" s="192"/>
      <c r="S268" s="192"/>
      <c r="T268" s="192"/>
      <c r="U268" s="192"/>
      <c r="V268" s="192"/>
      <c r="W268" s="192"/>
      <c r="X268" s="192"/>
    </row>
    <row r="269" spans="1:24" ht="15.5">
      <c r="A269" s="302">
        <v>24</v>
      </c>
      <c r="B269" s="161" t="s">
        <v>61</v>
      </c>
      <c r="C269" s="303">
        <v>25604</v>
      </c>
      <c r="D269" s="271">
        <f t="shared" si="16"/>
        <v>22621</v>
      </c>
      <c r="E269" s="272">
        <f t="shared" si="14"/>
        <v>-2983</v>
      </c>
      <c r="F269" s="273">
        <f t="shared" si="15"/>
        <v>-0.11650523355725668</v>
      </c>
      <c r="G269" s="289"/>
      <c r="H269" s="192"/>
      <c r="I269" s="224"/>
      <c r="J269" s="192"/>
      <c r="K269" s="192"/>
      <c r="L269" s="192"/>
      <c r="M269" s="192"/>
      <c r="N269" s="192"/>
      <c r="O269" s="192"/>
      <c r="P269" s="152"/>
      <c r="Q269" s="192"/>
      <c r="R269" s="192"/>
      <c r="S269" s="192"/>
      <c r="T269" s="192"/>
      <c r="U269" s="192"/>
      <c r="V269" s="192"/>
      <c r="W269" s="192"/>
      <c r="X269" s="192"/>
    </row>
    <row r="270" spans="1:24" ht="15.5">
      <c r="A270" s="302">
        <v>25</v>
      </c>
      <c r="B270" s="161" t="s">
        <v>62</v>
      </c>
      <c r="C270" s="303">
        <v>50183</v>
      </c>
      <c r="D270" s="271">
        <f t="shared" si="16"/>
        <v>44277</v>
      </c>
      <c r="E270" s="272">
        <f t="shared" si="14"/>
        <v>-5906</v>
      </c>
      <c r="F270" s="273">
        <f t="shared" si="15"/>
        <v>-0.11768925731821533</v>
      </c>
      <c r="G270" s="289"/>
      <c r="H270" s="192"/>
      <c r="I270" s="224"/>
      <c r="J270" s="192"/>
      <c r="K270" s="192"/>
      <c r="L270" s="192"/>
      <c r="M270" s="192"/>
      <c r="N270" s="192"/>
      <c r="O270" s="192"/>
      <c r="P270" s="152"/>
      <c r="Q270" s="192"/>
      <c r="R270" s="192"/>
      <c r="S270" s="192"/>
      <c r="T270" s="192"/>
      <c r="U270" s="192"/>
      <c r="V270" s="192"/>
      <c r="W270" s="192"/>
      <c r="X270" s="192"/>
    </row>
    <row r="271" spans="1:24" ht="15.5">
      <c r="A271" s="302">
        <v>26</v>
      </c>
      <c r="B271" s="161" t="s">
        <v>63</v>
      </c>
      <c r="C271" s="303">
        <v>46516</v>
      </c>
      <c r="D271" s="271">
        <f t="shared" si="16"/>
        <v>41100</v>
      </c>
      <c r="E271" s="304">
        <f t="shared" si="14"/>
        <v>-5416</v>
      </c>
      <c r="F271" s="305">
        <f t="shared" si="15"/>
        <v>-0.11643305529280247</v>
      </c>
      <c r="G271" s="289"/>
      <c r="H271" s="192"/>
      <c r="I271" s="224"/>
      <c r="J271" s="192"/>
      <c r="K271" s="192"/>
      <c r="L271" s="192"/>
      <c r="M271" s="192"/>
      <c r="N271" s="192"/>
      <c r="O271" s="192"/>
      <c r="P271" s="152"/>
      <c r="Q271" s="192"/>
      <c r="R271" s="192"/>
      <c r="S271" s="192"/>
      <c r="T271" s="192"/>
      <c r="U271" s="192"/>
      <c r="V271" s="192"/>
      <c r="W271" s="192"/>
      <c r="X271" s="192"/>
    </row>
    <row r="272" spans="1:24" ht="15.5">
      <c r="A272" s="302">
        <v>27</v>
      </c>
      <c r="B272" s="161" t="s">
        <v>64</v>
      </c>
      <c r="C272" s="303">
        <v>35727</v>
      </c>
      <c r="D272" s="271">
        <f t="shared" si="16"/>
        <v>31555</v>
      </c>
      <c r="E272" s="304">
        <f t="shared" si="14"/>
        <v>-4172</v>
      </c>
      <c r="F272" s="305">
        <f t="shared" si="15"/>
        <v>-0.11677442830352394</v>
      </c>
      <c r="G272" s="289"/>
      <c r="H272" s="192"/>
      <c r="I272" s="306"/>
      <c r="J272" s="192"/>
      <c r="K272" s="192"/>
      <c r="L272" s="192"/>
      <c r="M272" s="192"/>
      <c r="N272" s="192"/>
      <c r="O272" s="192"/>
      <c r="P272" s="152"/>
      <c r="Q272" s="192"/>
      <c r="R272" s="192"/>
      <c r="S272" s="192"/>
      <c r="T272" s="192"/>
      <c r="U272" s="192"/>
      <c r="V272" s="192"/>
      <c r="W272" s="192"/>
      <c r="X272" s="192"/>
    </row>
    <row r="273" spans="1:33" ht="15.5">
      <c r="A273" s="293">
        <v>28</v>
      </c>
      <c r="B273" s="166" t="s">
        <v>65</v>
      </c>
      <c r="C273" s="303">
        <v>36536</v>
      </c>
      <c r="D273" s="271">
        <f t="shared" si="16"/>
        <v>32221</v>
      </c>
      <c r="E273" s="304">
        <f t="shared" si="14"/>
        <v>-4315</v>
      </c>
      <c r="F273" s="305">
        <f t="shared" si="15"/>
        <v>-0.11810269323407051</v>
      </c>
      <c r="G273" s="289"/>
      <c r="H273" s="192"/>
      <c r="I273" s="306"/>
      <c r="J273" s="192"/>
      <c r="K273" s="192"/>
      <c r="L273" s="192"/>
      <c r="M273" s="192"/>
      <c r="N273" s="192"/>
      <c r="O273" s="192"/>
      <c r="P273" s="152"/>
      <c r="Q273" s="192"/>
      <c r="R273" s="192"/>
      <c r="S273" s="192"/>
      <c r="T273" s="192"/>
      <c r="U273" s="192"/>
      <c r="V273" s="192"/>
      <c r="W273" s="192"/>
      <c r="X273" s="192"/>
    </row>
    <row r="274" spans="1:33" ht="15.5">
      <c r="A274" s="293">
        <v>29</v>
      </c>
      <c r="B274" s="166" t="s">
        <v>66</v>
      </c>
      <c r="C274" s="303">
        <v>18354</v>
      </c>
      <c r="D274" s="271">
        <f t="shared" si="16"/>
        <v>16201</v>
      </c>
      <c r="E274" s="304">
        <f t="shared" si="14"/>
        <v>-2153</v>
      </c>
      <c r="F274" s="305">
        <f t="shared" si="15"/>
        <v>-0.11730412988994225</v>
      </c>
      <c r="G274" s="289"/>
      <c r="H274" s="192"/>
      <c r="I274" s="306"/>
      <c r="J274" s="192"/>
      <c r="K274" s="192"/>
      <c r="L274" s="192"/>
      <c r="M274" s="192"/>
      <c r="N274" s="192"/>
      <c r="O274" s="192"/>
      <c r="P274" s="152"/>
      <c r="Q274" s="192"/>
      <c r="R274" s="192"/>
      <c r="S274" s="192"/>
      <c r="T274" s="192"/>
      <c r="U274" s="192"/>
      <c r="V274" s="192"/>
      <c r="W274" s="192"/>
      <c r="X274" s="192"/>
    </row>
    <row r="275" spans="1:33" ht="15.5">
      <c r="A275" s="293">
        <v>30</v>
      </c>
      <c r="B275" s="166" t="s">
        <v>67</v>
      </c>
      <c r="C275" s="303">
        <v>43714</v>
      </c>
      <c r="D275" s="271">
        <f t="shared" si="16"/>
        <v>38647</v>
      </c>
      <c r="E275" s="304">
        <f t="shared" si="14"/>
        <v>-5067</v>
      </c>
      <c r="F275" s="305">
        <f t="shared" si="15"/>
        <v>-0.11591252230406734</v>
      </c>
      <c r="G275" s="289"/>
      <c r="H275" s="192"/>
      <c r="I275" s="306"/>
      <c r="J275" s="192"/>
      <c r="K275" s="192"/>
      <c r="L275" s="192"/>
      <c r="M275" s="192"/>
      <c r="N275" s="192"/>
      <c r="O275" s="192"/>
      <c r="P275" s="152"/>
      <c r="Q275" s="192"/>
      <c r="R275" s="192"/>
      <c r="S275" s="192"/>
      <c r="T275" s="192"/>
      <c r="U275" s="192"/>
      <c r="V275" s="192"/>
      <c r="W275" s="192"/>
      <c r="X275" s="192"/>
    </row>
    <row r="276" spans="1:33" ht="15.5">
      <c r="A276" s="293">
        <v>31</v>
      </c>
      <c r="B276" s="166" t="s">
        <v>68</v>
      </c>
      <c r="C276" s="303">
        <v>10149</v>
      </c>
      <c r="D276" s="271">
        <f t="shared" si="16"/>
        <v>8936</v>
      </c>
      <c r="E276" s="304">
        <f t="shared" si="14"/>
        <v>-1213</v>
      </c>
      <c r="F276" s="305">
        <f t="shared" si="15"/>
        <v>-0.11951916444969948</v>
      </c>
      <c r="G276" s="289"/>
      <c r="H276" s="192"/>
      <c r="I276" s="306"/>
      <c r="J276" s="192"/>
      <c r="K276" s="192"/>
      <c r="L276" s="192"/>
      <c r="M276" s="192"/>
      <c r="N276" s="192"/>
      <c r="O276" s="192"/>
      <c r="P276" s="152"/>
      <c r="Q276" s="192"/>
      <c r="R276" s="192"/>
      <c r="S276" s="192"/>
      <c r="T276" s="192"/>
      <c r="U276" s="192"/>
      <c r="V276" s="192"/>
      <c r="W276" s="192"/>
      <c r="X276" s="192"/>
    </row>
    <row r="277" spans="1:33" ht="15.5">
      <c r="A277" s="293">
        <v>32</v>
      </c>
      <c r="B277" s="166" t="s">
        <v>69</v>
      </c>
      <c r="C277" s="303">
        <v>24518</v>
      </c>
      <c r="D277" s="271">
        <f t="shared" si="16"/>
        <v>21684</v>
      </c>
      <c r="E277" s="304">
        <f t="shared" si="14"/>
        <v>-2834</v>
      </c>
      <c r="F277" s="305">
        <f t="shared" si="15"/>
        <v>-0.11558854718981973</v>
      </c>
      <c r="G277" s="289"/>
      <c r="H277" s="192"/>
      <c r="I277" s="306"/>
      <c r="J277" s="192"/>
      <c r="K277" s="192"/>
      <c r="L277" s="192"/>
      <c r="M277" s="192"/>
      <c r="N277" s="192"/>
      <c r="O277" s="192"/>
      <c r="P277" s="152"/>
      <c r="Q277" s="192"/>
      <c r="R277" s="192"/>
      <c r="S277" s="192"/>
      <c r="T277" s="192"/>
      <c r="U277" s="192"/>
      <c r="V277" s="192"/>
      <c r="W277" s="192"/>
      <c r="X277" s="192"/>
    </row>
    <row r="278" spans="1:33" ht="15.5">
      <c r="A278" s="293">
        <v>33</v>
      </c>
      <c r="B278" s="166" t="s">
        <v>70</v>
      </c>
      <c r="C278" s="303">
        <v>14395</v>
      </c>
      <c r="D278" s="271">
        <f t="shared" si="16"/>
        <v>12807</v>
      </c>
      <c r="E278" s="304">
        <f t="shared" si="14"/>
        <v>-1588</v>
      </c>
      <c r="F278" s="305">
        <f t="shared" si="15"/>
        <v>-0.11031608197290727</v>
      </c>
      <c r="G278" s="289"/>
      <c r="H278" s="258"/>
      <c r="I278" s="277"/>
      <c r="J278" s="258"/>
      <c r="K278" s="258"/>
      <c r="L278" s="258"/>
      <c r="M278" s="258"/>
      <c r="N278" s="258"/>
      <c r="O278" s="258"/>
      <c r="P278" s="261"/>
      <c r="Q278" s="258"/>
      <c r="R278" s="258"/>
      <c r="S278" s="258"/>
      <c r="T278" s="258"/>
      <c r="U278" s="258"/>
      <c r="V278" s="258"/>
      <c r="W278" s="258"/>
      <c r="X278" s="258"/>
    </row>
    <row r="279" spans="1:33" ht="15.5">
      <c r="A279" s="307"/>
      <c r="B279" s="295" t="s">
        <v>84</v>
      </c>
      <c r="C279" s="308">
        <f>SUM(C246:C278)</f>
        <v>1503465</v>
      </c>
      <c r="D279" s="309">
        <f>SUM(D246:D278)</f>
        <v>1328634</v>
      </c>
      <c r="E279" s="310">
        <f t="shared" si="14"/>
        <v>-174831</v>
      </c>
      <c r="F279" s="311">
        <f t="shared" si="15"/>
        <v>-0.11628538077042033</v>
      </c>
      <c r="G279" s="289"/>
      <c r="H279" s="258"/>
      <c r="I279" s="277"/>
      <c r="J279" s="258"/>
      <c r="K279" s="258"/>
      <c r="L279" s="258"/>
      <c r="M279" s="258"/>
      <c r="N279" s="258"/>
      <c r="O279" s="258"/>
      <c r="P279" s="261"/>
      <c r="Q279" s="258"/>
      <c r="R279" s="258"/>
      <c r="S279" s="258"/>
      <c r="T279" s="258"/>
      <c r="U279" s="258"/>
      <c r="V279" s="258"/>
      <c r="W279" s="258"/>
      <c r="X279" s="258"/>
    </row>
    <row r="280" spans="1:33" ht="13" customHeight="1">
      <c r="A280" s="174"/>
      <c r="B280" s="283"/>
      <c r="C280" s="283"/>
      <c r="D280" s="147"/>
      <c r="E280" s="312"/>
      <c r="F280" s="179"/>
      <c r="G280" s="149"/>
      <c r="H280" s="150"/>
      <c r="I280" s="151"/>
      <c r="J280" s="150"/>
      <c r="K280" s="150"/>
      <c r="L280" s="150"/>
      <c r="M280" s="150"/>
      <c r="N280" s="150"/>
      <c r="O280" s="150"/>
      <c r="P280" s="152"/>
      <c r="Q280" s="150"/>
      <c r="R280" s="150"/>
      <c r="S280" s="150"/>
      <c r="T280" s="150"/>
      <c r="U280" s="150"/>
      <c r="V280" s="150"/>
      <c r="W280" s="150"/>
      <c r="X280" s="150"/>
    </row>
    <row r="281" spans="1:33" ht="13" customHeight="1">
      <c r="A281" s="174"/>
      <c r="B281" s="283"/>
      <c r="C281" s="283"/>
      <c r="D281" s="147"/>
      <c r="E281" s="312"/>
      <c r="F281" s="179"/>
      <c r="G281" s="149"/>
      <c r="H281" s="150"/>
      <c r="I281" s="151"/>
      <c r="J281" s="150"/>
      <c r="K281" s="150"/>
      <c r="L281" s="150"/>
      <c r="M281" s="150"/>
      <c r="N281" s="150"/>
      <c r="O281" s="150"/>
      <c r="P281" s="152"/>
      <c r="Q281" s="150"/>
      <c r="R281" s="150"/>
      <c r="S281" s="150"/>
      <c r="T281" s="150"/>
      <c r="U281" s="150"/>
      <c r="V281" s="150"/>
      <c r="W281" s="150"/>
      <c r="X281" s="150"/>
    </row>
    <row r="282" spans="1:33" s="243" customFormat="1" ht="13" customHeight="1">
      <c r="A282" s="313"/>
      <c r="B282" s="314"/>
      <c r="C282" s="314"/>
      <c r="D282" s="315"/>
      <c r="E282" s="316"/>
      <c r="F282" s="317"/>
      <c r="G282" s="149"/>
      <c r="H282" s="318"/>
      <c r="I282" s="319"/>
      <c r="J282" s="318"/>
      <c r="K282" s="318"/>
      <c r="L282" s="318"/>
      <c r="M282" s="318"/>
      <c r="N282" s="318"/>
      <c r="O282" s="318"/>
      <c r="P282" s="242"/>
      <c r="Q282" s="318"/>
      <c r="R282" s="318"/>
      <c r="S282" s="318"/>
      <c r="T282" s="318"/>
      <c r="U282" s="318"/>
      <c r="V282" s="318"/>
      <c r="W282" s="318"/>
      <c r="X282" s="318"/>
    </row>
    <row r="283" spans="1:33" s="327" customFormat="1" ht="14">
      <c r="A283" s="320" t="s">
        <v>332</v>
      </c>
      <c r="B283" s="321"/>
      <c r="C283" s="321"/>
      <c r="D283" s="321"/>
      <c r="E283" s="322"/>
      <c r="F283" s="321"/>
      <c r="G283" s="323"/>
      <c r="H283" s="324"/>
      <c r="I283" s="325"/>
      <c r="J283" s="324"/>
      <c r="K283" s="324"/>
      <c r="L283" s="324"/>
      <c r="M283" s="324"/>
      <c r="N283" s="324"/>
      <c r="O283" s="324"/>
      <c r="P283" s="326"/>
      <c r="Q283" s="324"/>
      <c r="R283" s="324"/>
      <c r="S283" s="324"/>
      <c r="T283" s="324"/>
      <c r="U283" s="324"/>
      <c r="V283" s="324"/>
      <c r="W283" s="324"/>
      <c r="X283" s="324"/>
    </row>
    <row r="284" spans="1:33" ht="13.5" thickBot="1">
      <c r="A284" s="328" t="s">
        <v>333</v>
      </c>
      <c r="B284" s="243"/>
      <c r="C284" s="243"/>
      <c r="D284" s="329"/>
      <c r="E284" s="330"/>
      <c r="F284" s="243"/>
      <c r="H284" s="331"/>
      <c r="I284" s="332"/>
      <c r="J284" s="331"/>
      <c r="K284" s="331"/>
      <c r="L284" s="331"/>
      <c r="M284" s="331"/>
      <c r="N284" s="331"/>
      <c r="O284" s="331"/>
    </row>
    <row r="285" spans="1:33" ht="63.75" customHeight="1">
      <c r="A285" s="333" t="s">
        <v>85</v>
      </c>
      <c r="B285" s="88" t="s">
        <v>78</v>
      </c>
      <c r="C285" s="1170" t="s">
        <v>336</v>
      </c>
      <c r="D285" s="1170" t="s">
        <v>337</v>
      </c>
      <c r="E285" s="130" t="s">
        <v>86</v>
      </c>
      <c r="F285" s="334"/>
      <c r="H285" s="335"/>
      <c r="I285" s="336"/>
      <c r="J285" s="337"/>
      <c r="K285" s="338"/>
      <c r="L285" s="339"/>
      <c r="M285" s="339"/>
      <c r="N285" s="339"/>
      <c r="O285" s="339"/>
      <c r="X285" s="340" t="s">
        <v>33</v>
      </c>
      <c r="Y285" s="341" t="s">
        <v>87</v>
      </c>
      <c r="Z285" s="341" t="s">
        <v>88</v>
      </c>
      <c r="AA285" s="77" t="s">
        <v>14</v>
      </c>
      <c r="AB285" s="77"/>
      <c r="AC285" s="341" t="s">
        <v>89</v>
      </c>
      <c r="AD285" s="341" t="s">
        <v>90</v>
      </c>
      <c r="AE285" s="341"/>
      <c r="AF285" s="341"/>
      <c r="AG285" s="77" t="s">
        <v>14</v>
      </c>
    </row>
    <row r="286" spans="1:33" ht="15.5">
      <c r="A286" s="76">
        <v>1</v>
      </c>
      <c r="B286" s="342" t="s">
        <v>38</v>
      </c>
      <c r="C286" s="343">
        <v>10362135</v>
      </c>
      <c r="D286" s="344">
        <v>9697839</v>
      </c>
      <c r="E286" s="345">
        <f>D286/C286</f>
        <v>0.93589197592967088</v>
      </c>
      <c r="H286" s="346"/>
      <c r="I286" s="347"/>
      <c r="J286" s="348"/>
      <c r="K286" s="349"/>
      <c r="L286" s="331"/>
      <c r="M286" s="350"/>
      <c r="N286" s="350"/>
      <c r="O286" s="351"/>
      <c r="X286" s="352" t="s">
        <v>38</v>
      </c>
      <c r="Y286" s="235">
        <v>12220992</v>
      </c>
      <c r="Z286" s="235">
        <v>0</v>
      </c>
      <c r="AA286" s="235">
        <f>SUM(Y286:Z286)</f>
        <v>12220992</v>
      </c>
      <c r="AB286" s="353" t="s">
        <v>38</v>
      </c>
      <c r="AC286" s="235">
        <v>81889</v>
      </c>
      <c r="AD286" s="235">
        <v>0</v>
      </c>
      <c r="AE286" s="235"/>
      <c r="AF286" s="235"/>
      <c r="AG286" s="235">
        <f>SUM(AC286:AD286)</f>
        <v>81889</v>
      </c>
    </row>
    <row r="287" spans="1:33" ht="15.5">
      <c r="A287" s="76">
        <v>2</v>
      </c>
      <c r="B287" s="342" t="s">
        <v>39</v>
      </c>
      <c r="C287" s="343">
        <v>22467170</v>
      </c>
      <c r="D287" s="344">
        <v>21957789</v>
      </c>
      <c r="E287" s="345">
        <f t="shared" ref="E287:E319" si="17">D287/C287</f>
        <v>0.97732776313171621</v>
      </c>
      <c r="H287" s="346"/>
      <c r="I287" s="347"/>
      <c r="J287" s="348"/>
      <c r="K287" s="349"/>
      <c r="L287" s="331"/>
      <c r="M287" s="350"/>
      <c r="N287" s="350"/>
      <c r="O287" s="351"/>
      <c r="X287" s="352" t="s">
        <v>39</v>
      </c>
      <c r="Y287" s="235">
        <v>26456178</v>
      </c>
      <c r="Z287" s="235">
        <v>0</v>
      </c>
      <c r="AA287" s="235">
        <f t="shared" ref="AA287:AA312" si="18">SUM(Y287:Z287)</f>
        <v>26456178</v>
      </c>
      <c r="AB287" s="353" t="s">
        <v>39</v>
      </c>
      <c r="AC287" s="235">
        <v>177674</v>
      </c>
      <c r="AD287" s="235">
        <v>0</v>
      </c>
      <c r="AE287" s="235"/>
      <c r="AF287" s="235"/>
      <c r="AG287" s="235">
        <f t="shared" ref="AG287:AG312" si="19">SUM(AC287:AD287)</f>
        <v>177674</v>
      </c>
    </row>
    <row r="288" spans="1:33" ht="15.5">
      <c r="A288" s="76">
        <v>3</v>
      </c>
      <c r="B288" s="342" t="s">
        <v>40</v>
      </c>
      <c r="C288" s="343">
        <v>10745950</v>
      </c>
      <c r="D288" s="344">
        <v>10420323</v>
      </c>
      <c r="E288" s="345">
        <f t="shared" si="17"/>
        <v>0.96969770006374489</v>
      </c>
      <c r="H288" s="346"/>
      <c r="I288" s="347"/>
      <c r="J288" s="348"/>
      <c r="K288" s="349"/>
      <c r="L288" s="331"/>
      <c r="M288" s="350"/>
      <c r="N288" s="350"/>
      <c r="O288" s="351"/>
      <c r="X288" s="352" t="s">
        <v>40</v>
      </c>
      <c r="Y288" s="235">
        <v>11328261</v>
      </c>
      <c r="Z288" s="235">
        <v>0</v>
      </c>
      <c r="AA288" s="235">
        <f t="shared" si="18"/>
        <v>11328261</v>
      </c>
      <c r="AB288" s="353" t="s">
        <v>40</v>
      </c>
      <c r="AC288" s="235">
        <v>75927</v>
      </c>
      <c r="AD288" s="235">
        <v>0</v>
      </c>
      <c r="AE288" s="235"/>
      <c r="AF288" s="235"/>
      <c r="AG288" s="235">
        <f t="shared" si="19"/>
        <v>75927</v>
      </c>
    </row>
    <row r="289" spans="1:33" ht="15.5">
      <c r="A289" s="76">
        <v>4</v>
      </c>
      <c r="B289" s="342" t="s">
        <v>41</v>
      </c>
      <c r="C289" s="343">
        <v>22010855</v>
      </c>
      <c r="D289" s="344">
        <v>20930886</v>
      </c>
      <c r="E289" s="345">
        <f t="shared" si="17"/>
        <v>0.95093470926049894</v>
      </c>
      <c r="H289" s="346"/>
      <c r="I289" s="347"/>
      <c r="J289" s="348"/>
      <c r="K289" s="349"/>
      <c r="L289" s="331"/>
      <c r="M289" s="350"/>
      <c r="N289" s="350"/>
      <c r="O289" s="351"/>
      <c r="X289" s="352" t="s">
        <v>41</v>
      </c>
      <c r="Y289" s="235">
        <v>24797136</v>
      </c>
      <c r="Z289" s="235">
        <v>0</v>
      </c>
      <c r="AA289" s="235">
        <f t="shared" si="18"/>
        <v>24797136</v>
      </c>
      <c r="AB289" s="353" t="s">
        <v>41</v>
      </c>
      <c r="AC289" s="235">
        <v>166158</v>
      </c>
      <c r="AD289" s="235">
        <v>0</v>
      </c>
      <c r="AE289" s="235"/>
      <c r="AF289" s="235"/>
      <c r="AG289" s="235">
        <f t="shared" si="19"/>
        <v>166158</v>
      </c>
    </row>
    <row r="290" spans="1:33" ht="15.5">
      <c r="A290" s="76">
        <v>5</v>
      </c>
      <c r="B290" s="342" t="s">
        <v>42</v>
      </c>
      <c r="C290" s="343">
        <v>7262325</v>
      </c>
      <c r="D290" s="344">
        <v>6731340</v>
      </c>
      <c r="E290" s="345">
        <f t="shared" si="17"/>
        <v>0.92688498518036577</v>
      </c>
      <c r="H290" s="346"/>
      <c r="I290" s="347"/>
      <c r="J290" s="348"/>
      <c r="K290" s="349"/>
      <c r="L290" s="331"/>
      <c r="M290" s="350"/>
      <c r="N290" s="350"/>
      <c r="O290" s="351"/>
      <c r="X290" s="352" t="s">
        <v>42</v>
      </c>
      <c r="Y290" s="235">
        <v>7579761</v>
      </c>
      <c r="Z290" s="235">
        <v>0</v>
      </c>
      <c r="AA290" s="235">
        <f t="shared" si="18"/>
        <v>7579761</v>
      </c>
      <c r="AB290" s="353" t="s">
        <v>42</v>
      </c>
      <c r="AC290" s="235">
        <v>50790</v>
      </c>
      <c r="AD290" s="235">
        <v>0</v>
      </c>
      <c r="AE290" s="235"/>
      <c r="AF290" s="235"/>
      <c r="AG290" s="235">
        <f t="shared" si="19"/>
        <v>50790</v>
      </c>
    </row>
    <row r="291" spans="1:33" ht="15.5">
      <c r="A291" s="76">
        <v>6</v>
      </c>
      <c r="B291" s="342" t="s">
        <v>43</v>
      </c>
      <c r="C291" s="343">
        <v>13531545</v>
      </c>
      <c r="D291" s="344">
        <v>14161476</v>
      </c>
      <c r="E291" s="345">
        <f t="shared" si="17"/>
        <v>1.046552777232755</v>
      </c>
      <c r="H291" s="346"/>
      <c r="I291" s="347"/>
      <c r="J291" s="348"/>
      <c r="K291" s="349"/>
      <c r="L291" s="331"/>
      <c r="M291" s="350"/>
      <c r="N291" s="350"/>
      <c r="O291" s="351"/>
      <c r="X291" s="352" t="s">
        <v>43</v>
      </c>
      <c r="Y291" s="235">
        <v>15767955</v>
      </c>
      <c r="Z291" s="235">
        <v>0</v>
      </c>
      <c r="AA291" s="235">
        <f t="shared" si="18"/>
        <v>15767955</v>
      </c>
      <c r="AB291" s="353" t="s">
        <v>43</v>
      </c>
      <c r="AC291" s="235">
        <v>105656</v>
      </c>
      <c r="AD291" s="235">
        <v>0</v>
      </c>
      <c r="AE291" s="235"/>
      <c r="AF291" s="235"/>
      <c r="AG291" s="235">
        <f t="shared" si="19"/>
        <v>105656</v>
      </c>
    </row>
    <row r="292" spans="1:33" ht="15.5">
      <c r="A292" s="76">
        <v>7</v>
      </c>
      <c r="B292" s="342" t="s">
        <v>44</v>
      </c>
      <c r="C292" s="343">
        <v>9145150</v>
      </c>
      <c r="D292" s="344">
        <v>8594937</v>
      </c>
      <c r="E292" s="345">
        <f t="shared" si="17"/>
        <v>0.93983554124317259</v>
      </c>
      <c r="H292" s="346"/>
      <c r="I292" s="347"/>
      <c r="J292" s="348"/>
      <c r="K292" s="349"/>
      <c r="L292" s="331"/>
      <c r="M292" s="350"/>
      <c r="N292" s="350"/>
      <c r="O292" s="351"/>
      <c r="X292" s="352" t="s">
        <v>44</v>
      </c>
      <c r="Y292" s="235">
        <v>10027458</v>
      </c>
      <c r="Z292" s="235">
        <v>0</v>
      </c>
      <c r="AA292" s="235">
        <f t="shared" si="18"/>
        <v>10027458</v>
      </c>
      <c r="AB292" s="353" t="s">
        <v>44</v>
      </c>
      <c r="AC292" s="235">
        <v>67191</v>
      </c>
      <c r="AD292" s="235">
        <v>0</v>
      </c>
      <c r="AE292" s="235"/>
      <c r="AF292" s="235"/>
      <c r="AG292" s="235">
        <f t="shared" si="19"/>
        <v>67191</v>
      </c>
    </row>
    <row r="293" spans="1:33" ht="15.5">
      <c r="A293" s="76">
        <v>8</v>
      </c>
      <c r="B293" s="342" t="s">
        <v>45</v>
      </c>
      <c r="C293" s="343">
        <v>27028725</v>
      </c>
      <c r="D293" s="344">
        <v>26967942</v>
      </c>
      <c r="E293" s="345">
        <f t="shared" si="17"/>
        <v>0.99775117028272697</v>
      </c>
      <c r="H293" s="346"/>
      <c r="I293" s="347"/>
      <c r="J293" s="348"/>
      <c r="K293" s="349"/>
      <c r="L293" s="331"/>
      <c r="M293" s="350"/>
      <c r="N293" s="350"/>
      <c r="O293" s="351"/>
      <c r="X293" s="352" t="s">
        <v>45</v>
      </c>
      <c r="Y293" s="235">
        <v>39761384</v>
      </c>
      <c r="Z293" s="235">
        <v>0</v>
      </c>
      <c r="AA293" s="235">
        <f t="shared" si="18"/>
        <v>39761384</v>
      </c>
      <c r="AB293" s="353" t="s">
        <v>45</v>
      </c>
      <c r="AC293" s="235">
        <v>267454</v>
      </c>
      <c r="AD293" s="235">
        <v>0</v>
      </c>
      <c r="AE293" s="235"/>
      <c r="AF293" s="235"/>
      <c r="AG293" s="235">
        <f t="shared" si="19"/>
        <v>267454</v>
      </c>
    </row>
    <row r="294" spans="1:33" ht="15.5">
      <c r="A294" s="76">
        <v>9</v>
      </c>
      <c r="B294" s="342" t="s">
        <v>46</v>
      </c>
      <c r="C294" s="343">
        <v>13559095</v>
      </c>
      <c r="D294" s="344">
        <v>12409128</v>
      </c>
      <c r="E294" s="345">
        <f t="shared" si="17"/>
        <v>0.91518851368767606</v>
      </c>
      <c r="H294" s="346"/>
      <c r="I294" s="347"/>
      <c r="J294" s="348"/>
      <c r="K294" s="349"/>
      <c r="L294" s="331"/>
      <c r="M294" s="350"/>
      <c r="N294" s="350"/>
      <c r="O294" s="351"/>
      <c r="X294" s="352" t="s">
        <v>46</v>
      </c>
      <c r="Y294" s="235">
        <v>14941521</v>
      </c>
      <c r="Z294" s="235">
        <v>0</v>
      </c>
      <c r="AA294" s="235">
        <f t="shared" si="18"/>
        <v>14941521</v>
      </c>
      <c r="AB294" s="353" t="s">
        <v>46</v>
      </c>
      <c r="AC294" s="235">
        <v>100158</v>
      </c>
      <c r="AD294" s="235">
        <v>0</v>
      </c>
      <c r="AE294" s="235"/>
      <c r="AF294" s="235"/>
      <c r="AG294" s="235">
        <f t="shared" si="19"/>
        <v>100158</v>
      </c>
    </row>
    <row r="295" spans="1:33" ht="15.5">
      <c r="A295" s="76">
        <v>10</v>
      </c>
      <c r="B295" s="342" t="s">
        <v>47</v>
      </c>
      <c r="C295" s="343">
        <v>2086260</v>
      </c>
      <c r="D295" s="344">
        <v>2091735</v>
      </c>
      <c r="E295" s="345">
        <f t="shared" si="17"/>
        <v>1.0026243133645854</v>
      </c>
      <c r="H295" s="346"/>
      <c r="I295" s="347"/>
      <c r="J295" s="348"/>
      <c r="K295" s="349"/>
      <c r="L295" s="331"/>
      <c r="M295" s="350"/>
      <c r="N295" s="350"/>
      <c r="O295" s="351"/>
      <c r="X295" s="352" t="s">
        <v>47</v>
      </c>
      <c r="Y295" s="235">
        <v>2799027</v>
      </c>
      <c r="Z295" s="235">
        <v>0</v>
      </c>
      <c r="AA295" s="235">
        <f t="shared" si="18"/>
        <v>2799027</v>
      </c>
      <c r="AB295" s="353" t="s">
        <v>47</v>
      </c>
      <c r="AC295" s="235">
        <v>18755</v>
      </c>
      <c r="AD295" s="235">
        <v>0</v>
      </c>
      <c r="AE295" s="235"/>
      <c r="AF295" s="235"/>
      <c r="AG295" s="235">
        <f t="shared" si="19"/>
        <v>18755</v>
      </c>
    </row>
    <row r="296" spans="1:33" ht="15.5">
      <c r="A296" s="76">
        <v>11</v>
      </c>
      <c r="B296" s="342" t="s">
        <v>48</v>
      </c>
      <c r="C296" s="343">
        <v>15854300</v>
      </c>
      <c r="D296" s="344">
        <v>15924963</v>
      </c>
      <c r="E296" s="345">
        <f t="shared" si="17"/>
        <v>1.0044570242773254</v>
      </c>
      <c r="H296" s="346"/>
      <c r="I296" s="347"/>
      <c r="J296" s="348"/>
      <c r="K296" s="349"/>
      <c r="L296" s="331"/>
      <c r="M296" s="350"/>
      <c r="N296" s="350"/>
      <c r="O296" s="351"/>
      <c r="X296" s="352" t="s">
        <v>48</v>
      </c>
      <c r="Y296" s="235">
        <v>17464188</v>
      </c>
      <c r="Z296" s="235">
        <v>0</v>
      </c>
      <c r="AA296" s="235">
        <f t="shared" si="18"/>
        <v>17464188</v>
      </c>
      <c r="AB296" s="353" t="s">
        <v>48</v>
      </c>
      <c r="AC296" s="235">
        <v>117022</v>
      </c>
      <c r="AD296" s="235">
        <v>0</v>
      </c>
      <c r="AE296" s="235"/>
      <c r="AF296" s="235"/>
      <c r="AG296" s="235">
        <f t="shared" si="19"/>
        <v>117022</v>
      </c>
    </row>
    <row r="297" spans="1:33" ht="15.5">
      <c r="A297" s="76">
        <v>12</v>
      </c>
      <c r="B297" s="342" t="s">
        <v>49</v>
      </c>
      <c r="C297" s="343">
        <v>10569340</v>
      </c>
      <c r="D297" s="344">
        <v>9964047</v>
      </c>
      <c r="E297" s="345">
        <f t="shared" si="17"/>
        <v>0.94273123960436511</v>
      </c>
      <c r="H297" s="346"/>
      <c r="I297" s="347"/>
      <c r="J297" s="348"/>
      <c r="K297" s="349"/>
      <c r="L297" s="331"/>
      <c r="M297" s="350"/>
      <c r="N297" s="350"/>
      <c r="O297" s="351"/>
      <c r="X297" s="352" t="s">
        <v>49</v>
      </c>
      <c r="Y297" s="235">
        <v>12459720</v>
      </c>
      <c r="Z297" s="235">
        <v>0</v>
      </c>
      <c r="AA297" s="235">
        <f t="shared" si="18"/>
        <v>12459720</v>
      </c>
      <c r="AB297" s="353" t="s">
        <v>49</v>
      </c>
      <c r="AC297" s="235">
        <v>83489</v>
      </c>
      <c r="AD297" s="235">
        <v>0</v>
      </c>
      <c r="AE297" s="235"/>
      <c r="AF297" s="235"/>
      <c r="AG297" s="235">
        <f t="shared" si="19"/>
        <v>83489</v>
      </c>
    </row>
    <row r="298" spans="1:33" ht="15.5">
      <c r="A298" s="76">
        <v>13</v>
      </c>
      <c r="B298" s="342" t="s">
        <v>50</v>
      </c>
      <c r="C298" s="343">
        <v>9921045</v>
      </c>
      <c r="D298" s="344">
        <v>9621699</v>
      </c>
      <c r="E298" s="345">
        <f t="shared" si="17"/>
        <v>0.9698271704240834</v>
      </c>
      <c r="H298" s="346"/>
      <c r="I298" s="347"/>
      <c r="J298" s="348"/>
      <c r="K298" s="349"/>
      <c r="L298" s="331"/>
      <c r="M298" s="350"/>
      <c r="N298" s="350"/>
      <c r="O298" s="351"/>
      <c r="X298" s="352" t="s">
        <v>50</v>
      </c>
      <c r="Y298" s="235">
        <v>11462619</v>
      </c>
      <c r="Z298" s="235">
        <v>0</v>
      </c>
      <c r="AA298" s="235">
        <f t="shared" si="18"/>
        <v>11462619</v>
      </c>
      <c r="AB298" s="353" t="s">
        <v>50</v>
      </c>
      <c r="AC298" s="235">
        <v>76807</v>
      </c>
      <c r="AD298" s="235">
        <v>0</v>
      </c>
      <c r="AE298" s="235"/>
      <c r="AF298" s="235"/>
      <c r="AG298" s="235">
        <f t="shared" si="19"/>
        <v>76807</v>
      </c>
    </row>
    <row r="299" spans="1:33" ht="15.5">
      <c r="A299" s="76">
        <v>14</v>
      </c>
      <c r="B299" s="342" t="s">
        <v>51</v>
      </c>
      <c r="C299" s="343">
        <v>7533040</v>
      </c>
      <c r="D299" s="344">
        <v>6921549</v>
      </c>
      <c r="E299" s="345">
        <f t="shared" si="17"/>
        <v>0.91882546754032901</v>
      </c>
      <c r="H299" s="346"/>
      <c r="I299" s="347"/>
      <c r="J299" s="348"/>
      <c r="K299" s="349"/>
      <c r="L299" s="331"/>
      <c r="M299" s="350"/>
      <c r="N299" s="350"/>
      <c r="O299" s="351"/>
      <c r="X299" s="352" t="s">
        <v>51</v>
      </c>
      <c r="Y299" s="235">
        <v>11262846</v>
      </c>
      <c r="Z299" s="235">
        <v>0</v>
      </c>
      <c r="AA299" s="235">
        <f t="shared" si="18"/>
        <v>11262846</v>
      </c>
      <c r="AB299" s="353" t="s">
        <v>51</v>
      </c>
      <c r="AC299" s="235">
        <v>75469</v>
      </c>
      <c r="AD299" s="235">
        <v>0</v>
      </c>
      <c r="AE299" s="235"/>
      <c r="AF299" s="235"/>
      <c r="AG299" s="235">
        <f t="shared" si="19"/>
        <v>75469</v>
      </c>
    </row>
    <row r="300" spans="1:33" ht="15.5">
      <c r="A300" s="76">
        <v>15</v>
      </c>
      <c r="B300" s="342" t="s">
        <v>52</v>
      </c>
      <c r="C300" s="343">
        <v>7308435</v>
      </c>
      <c r="D300" s="344">
        <v>6921549</v>
      </c>
      <c r="E300" s="345">
        <f t="shared" si="17"/>
        <v>0.94706308532538086</v>
      </c>
      <c r="H300" s="346"/>
      <c r="I300" s="347"/>
      <c r="J300" s="348"/>
      <c r="K300" s="349"/>
      <c r="L300" s="331"/>
      <c r="M300" s="350"/>
      <c r="N300" s="350"/>
      <c r="O300" s="351"/>
      <c r="X300" s="352" t="s">
        <v>52</v>
      </c>
      <c r="Y300" s="235">
        <v>7531545</v>
      </c>
      <c r="Z300" s="235">
        <v>646250</v>
      </c>
      <c r="AA300" s="235">
        <f t="shared" si="18"/>
        <v>8177795</v>
      </c>
      <c r="AB300" s="353" t="s">
        <v>52</v>
      </c>
      <c r="AC300" s="235">
        <v>50466</v>
      </c>
      <c r="AD300" s="235">
        <v>617580</v>
      </c>
      <c r="AE300" s="235"/>
      <c r="AF300" s="235"/>
      <c r="AG300" s="235">
        <f t="shared" si="19"/>
        <v>668046</v>
      </c>
    </row>
    <row r="301" spans="1:33" ht="15.5">
      <c r="A301" s="76">
        <v>16</v>
      </c>
      <c r="B301" s="342" t="s">
        <v>53</v>
      </c>
      <c r="C301" s="343">
        <v>16374705</v>
      </c>
      <c r="D301" s="344">
        <v>15630555</v>
      </c>
      <c r="E301" s="345">
        <f t="shared" si="17"/>
        <v>0.95455490648533825</v>
      </c>
      <c r="H301" s="346"/>
      <c r="I301" s="347"/>
      <c r="J301" s="348"/>
      <c r="K301" s="349"/>
      <c r="L301" s="331"/>
      <c r="M301" s="350"/>
      <c r="N301" s="350"/>
      <c r="O301" s="351"/>
      <c r="X301" s="352" t="s">
        <v>53</v>
      </c>
      <c r="Y301" s="235">
        <v>17651466</v>
      </c>
      <c r="Z301" s="235">
        <v>0</v>
      </c>
      <c r="AA301" s="235">
        <f t="shared" si="18"/>
        <v>17651466</v>
      </c>
      <c r="AB301" s="353" t="s">
        <v>53</v>
      </c>
      <c r="AC301" s="235">
        <v>118277</v>
      </c>
      <c r="AD301" s="235">
        <v>0</v>
      </c>
      <c r="AE301" s="235"/>
      <c r="AF301" s="235"/>
      <c r="AG301" s="235">
        <f t="shared" si="19"/>
        <v>118277</v>
      </c>
    </row>
    <row r="302" spans="1:33" ht="15.5">
      <c r="A302" s="76">
        <v>17</v>
      </c>
      <c r="B302" s="342" t="s">
        <v>54</v>
      </c>
      <c r="C302" s="343">
        <v>7205630</v>
      </c>
      <c r="D302" s="344">
        <v>7111758</v>
      </c>
      <c r="E302" s="345">
        <f t="shared" si="17"/>
        <v>0.98697240907457084</v>
      </c>
      <c r="H302" s="346"/>
      <c r="I302" s="347"/>
      <c r="J302" s="348"/>
      <c r="K302" s="349"/>
      <c r="L302" s="331"/>
      <c r="M302" s="350"/>
      <c r="N302" s="350"/>
      <c r="O302" s="351"/>
      <c r="X302" s="352" t="s">
        <v>54</v>
      </c>
      <c r="Y302" s="235">
        <v>13797420</v>
      </c>
      <c r="Z302" s="235">
        <v>0</v>
      </c>
      <c r="AA302" s="235">
        <f t="shared" si="18"/>
        <v>13797420</v>
      </c>
      <c r="AB302" s="353" t="s">
        <v>54</v>
      </c>
      <c r="AC302" s="235">
        <v>92452</v>
      </c>
      <c r="AD302" s="235">
        <v>0</v>
      </c>
      <c r="AE302" s="235"/>
      <c r="AF302" s="235"/>
      <c r="AG302" s="235">
        <f t="shared" si="19"/>
        <v>92452</v>
      </c>
    </row>
    <row r="303" spans="1:33" ht="15.5">
      <c r="A303" s="76">
        <v>18</v>
      </c>
      <c r="B303" s="342" t="s">
        <v>55</v>
      </c>
      <c r="C303" s="343">
        <v>18939610</v>
      </c>
      <c r="D303" s="344">
        <v>19053330</v>
      </c>
      <c r="E303" s="345">
        <f t="shared" si="17"/>
        <v>1.0060043475024036</v>
      </c>
      <c r="H303" s="346"/>
      <c r="I303" s="347"/>
      <c r="J303" s="348"/>
      <c r="K303" s="349"/>
      <c r="L303" s="331"/>
      <c r="M303" s="350"/>
      <c r="N303" s="350"/>
      <c r="O303" s="351"/>
      <c r="X303" s="352" t="s">
        <v>55</v>
      </c>
      <c r="Y303" s="235">
        <v>20516349</v>
      </c>
      <c r="Z303" s="235">
        <v>0</v>
      </c>
      <c r="AA303" s="235">
        <f t="shared" si="18"/>
        <v>20516349</v>
      </c>
      <c r="AB303" s="353" t="s">
        <v>55</v>
      </c>
      <c r="AC303" s="235">
        <v>137473</v>
      </c>
      <c r="AD303" s="235">
        <v>0</v>
      </c>
      <c r="AE303" s="235"/>
      <c r="AF303" s="235"/>
      <c r="AG303" s="235">
        <f t="shared" si="19"/>
        <v>137473</v>
      </c>
    </row>
    <row r="304" spans="1:33" ht="15.5">
      <c r="A304" s="76">
        <v>19</v>
      </c>
      <c r="B304" s="342" t="s">
        <v>56</v>
      </c>
      <c r="C304" s="343">
        <v>13121630</v>
      </c>
      <c r="D304" s="344">
        <v>12550128</v>
      </c>
      <c r="E304" s="345">
        <f t="shared" si="17"/>
        <v>0.95644580741874297</v>
      </c>
      <c r="H304" s="346"/>
      <c r="I304" s="347"/>
      <c r="J304" s="348"/>
      <c r="K304" s="349"/>
      <c r="L304" s="331"/>
      <c r="M304" s="350"/>
      <c r="N304" s="350"/>
      <c r="O304" s="351"/>
      <c r="X304" s="352" t="s">
        <v>56</v>
      </c>
      <c r="Y304" s="235">
        <v>15991101</v>
      </c>
      <c r="Z304" s="235">
        <v>0</v>
      </c>
      <c r="AA304" s="235">
        <f t="shared" si="18"/>
        <v>15991101</v>
      </c>
      <c r="AB304" s="353" t="s">
        <v>56</v>
      </c>
      <c r="AC304" s="235">
        <v>107151</v>
      </c>
      <c r="AD304" s="235">
        <v>0</v>
      </c>
      <c r="AE304" s="235"/>
      <c r="AF304" s="235"/>
      <c r="AG304" s="235">
        <f t="shared" si="19"/>
        <v>107151</v>
      </c>
    </row>
    <row r="305" spans="1:33" ht="15.5">
      <c r="A305" s="76">
        <v>20</v>
      </c>
      <c r="B305" s="342" t="s">
        <v>57</v>
      </c>
      <c r="C305" s="343">
        <v>14463605</v>
      </c>
      <c r="D305" s="344">
        <v>13234683</v>
      </c>
      <c r="E305" s="345">
        <f t="shared" si="17"/>
        <v>0.91503349268733492</v>
      </c>
      <c r="H305" s="346"/>
      <c r="I305" s="347"/>
      <c r="J305" s="348"/>
      <c r="K305" s="349"/>
      <c r="L305" s="331"/>
      <c r="M305" s="350"/>
      <c r="N305" s="350"/>
      <c r="O305" s="351"/>
      <c r="X305" s="352" t="s">
        <v>57</v>
      </c>
      <c r="Y305" s="235">
        <v>17013486</v>
      </c>
      <c r="Z305" s="235">
        <v>151575</v>
      </c>
      <c r="AA305" s="235">
        <f t="shared" si="18"/>
        <v>17165061</v>
      </c>
      <c r="AB305" s="353" t="s">
        <v>57</v>
      </c>
      <c r="AC305" s="235">
        <v>114002</v>
      </c>
      <c r="AD305" s="235">
        <v>151575</v>
      </c>
      <c r="AE305" s="235"/>
      <c r="AF305" s="235"/>
      <c r="AG305" s="235">
        <f t="shared" si="19"/>
        <v>265577</v>
      </c>
    </row>
    <row r="306" spans="1:33" ht="15.5">
      <c r="A306" s="76">
        <v>21</v>
      </c>
      <c r="B306" s="342" t="s">
        <v>58</v>
      </c>
      <c r="C306" s="343">
        <v>14317590</v>
      </c>
      <c r="D306" s="344">
        <v>13843098</v>
      </c>
      <c r="E306" s="345">
        <f t="shared" si="17"/>
        <v>0.96685950638340667</v>
      </c>
      <c r="H306" s="346"/>
      <c r="I306" s="347"/>
      <c r="J306" s="348"/>
      <c r="K306" s="349"/>
      <c r="L306" s="331"/>
      <c r="M306" s="350"/>
      <c r="N306" s="350"/>
      <c r="O306" s="351"/>
      <c r="X306" s="352" t="s">
        <v>58</v>
      </c>
      <c r="Y306" s="235">
        <v>16529268</v>
      </c>
      <c r="Z306" s="235">
        <v>0</v>
      </c>
      <c r="AA306" s="235">
        <f t="shared" si="18"/>
        <v>16529268</v>
      </c>
      <c r="AB306" s="353" t="s">
        <v>58</v>
      </c>
      <c r="AC306" s="235">
        <v>110757</v>
      </c>
      <c r="AD306" s="235">
        <v>0</v>
      </c>
      <c r="AE306" s="235"/>
      <c r="AF306" s="235"/>
      <c r="AG306" s="235">
        <f t="shared" si="19"/>
        <v>110757</v>
      </c>
    </row>
    <row r="307" spans="1:33" ht="15.5">
      <c r="A307" s="76">
        <v>22</v>
      </c>
      <c r="B307" s="342" t="s">
        <v>59</v>
      </c>
      <c r="C307" s="343">
        <v>27720520</v>
      </c>
      <c r="D307" s="344">
        <v>27001641</v>
      </c>
      <c r="E307" s="345">
        <f t="shared" si="17"/>
        <v>0.97406690062091184</v>
      </c>
      <c r="H307" s="346"/>
      <c r="I307" s="347"/>
      <c r="J307" s="348"/>
      <c r="K307" s="349"/>
      <c r="L307" s="331"/>
      <c r="M307" s="350"/>
      <c r="N307" s="350"/>
      <c r="O307" s="351"/>
      <c r="X307" s="352" t="s">
        <v>59</v>
      </c>
      <c r="Y307" s="235">
        <v>44580984</v>
      </c>
      <c r="Z307" s="235">
        <v>2632000</v>
      </c>
      <c r="AA307" s="235">
        <f t="shared" si="18"/>
        <v>47212984</v>
      </c>
      <c r="AB307" s="353" t="s">
        <v>59</v>
      </c>
      <c r="AC307" s="235">
        <v>300783</v>
      </c>
      <c r="AD307" s="235">
        <v>0</v>
      </c>
      <c r="AE307" s="235"/>
      <c r="AF307" s="235"/>
      <c r="AG307" s="235">
        <f t="shared" si="19"/>
        <v>300783</v>
      </c>
    </row>
    <row r="308" spans="1:33" ht="15.5">
      <c r="A308" s="354">
        <v>23</v>
      </c>
      <c r="B308" s="342" t="s">
        <v>60</v>
      </c>
      <c r="C308" s="343">
        <v>8169155</v>
      </c>
      <c r="D308" s="344">
        <v>7872312</v>
      </c>
      <c r="E308" s="345">
        <f t="shared" si="17"/>
        <v>0.96366294922791895</v>
      </c>
      <c r="H308" s="346"/>
      <c r="I308" s="347"/>
      <c r="J308" s="348"/>
      <c r="K308" s="349"/>
      <c r="L308" s="331"/>
      <c r="M308" s="350"/>
      <c r="N308" s="350"/>
      <c r="O308" s="351"/>
      <c r="X308" s="355" t="s">
        <v>60</v>
      </c>
      <c r="Y308" s="235">
        <v>9430638</v>
      </c>
      <c r="Z308" s="235">
        <v>0</v>
      </c>
      <c r="AA308" s="235">
        <f t="shared" si="18"/>
        <v>9430638</v>
      </c>
      <c r="AB308" s="353" t="s">
        <v>60</v>
      </c>
      <c r="AC308" s="235">
        <v>63192</v>
      </c>
      <c r="AD308" s="235">
        <v>0</v>
      </c>
      <c r="AE308" s="235"/>
      <c r="AF308" s="235"/>
      <c r="AG308" s="235">
        <f t="shared" si="19"/>
        <v>63192</v>
      </c>
    </row>
    <row r="309" spans="1:33" ht="15.5">
      <c r="A309" s="354">
        <v>24</v>
      </c>
      <c r="B309" s="342" t="s">
        <v>61</v>
      </c>
      <c r="C309" s="343">
        <v>6098700</v>
      </c>
      <c r="D309" s="344">
        <v>5666508</v>
      </c>
      <c r="E309" s="345">
        <f t="shared" si="17"/>
        <v>0.92913374981553443</v>
      </c>
      <c r="H309" s="346"/>
      <c r="I309" s="347"/>
      <c r="J309" s="348"/>
      <c r="K309" s="349"/>
      <c r="L309" s="331"/>
      <c r="M309" s="350"/>
      <c r="N309" s="350"/>
      <c r="O309" s="351"/>
      <c r="X309" s="355" t="s">
        <v>61</v>
      </c>
      <c r="Y309" s="235">
        <v>12705063</v>
      </c>
      <c r="Z309" s="235">
        <v>0</v>
      </c>
      <c r="AA309" s="235">
        <f t="shared" si="18"/>
        <v>12705063</v>
      </c>
      <c r="AB309" s="353" t="s">
        <v>61</v>
      </c>
      <c r="AC309" s="235">
        <v>85133</v>
      </c>
      <c r="AD309" s="235">
        <v>0</v>
      </c>
      <c r="AE309" s="235"/>
      <c r="AF309" s="235"/>
      <c r="AG309" s="235">
        <f t="shared" si="19"/>
        <v>85133</v>
      </c>
    </row>
    <row r="310" spans="1:33" ht="15.5">
      <c r="A310" s="354">
        <v>25</v>
      </c>
      <c r="B310" s="342" t="s">
        <v>62</v>
      </c>
      <c r="C310" s="343">
        <v>14420830</v>
      </c>
      <c r="D310" s="344">
        <v>13767099</v>
      </c>
      <c r="E310" s="345">
        <f t="shared" si="17"/>
        <v>0.95466758848138422</v>
      </c>
      <c r="H310" s="346"/>
      <c r="I310" s="347"/>
      <c r="J310" s="348"/>
      <c r="K310" s="349"/>
      <c r="L310" s="331"/>
      <c r="M310" s="350"/>
      <c r="N310" s="350"/>
      <c r="O310" s="351"/>
      <c r="X310" s="355" t="s">
        <v>62</v>
      </c>
      <c r="Y310" s="235">
        <v>25576824</v>
      </c>
      <c r="Z310" s="235">
        <v>0</v>
      </c>
      <c r="AA310" s="235">
        <f t="shared" si="18"/>
        <v>25576824</v>
      </c>
      <c r="AB310" s="353" t="s">
        <v>62</v>
      </c>
      <c r="AC310" s="235">
        <v>171382</v>
      </c>
      <c r="AD310" s="235">
        <v>0</v>
      </c>
      <c r="AE310" s="235"/>
      <c r="AF310" s="235"/>
      <c r="AG310" s="235">
        <f t="shared" si="19"/>
        <v>171382</v>
      </c>
    </row>
    <row r="311" spans="1:33" ht="15.5">
      <c r="A311" s="354">
        <v>26</v>
      </c>
      <c r="B311" s="342" t="s">
        <v>63</v>
      </c>
      <c r="C311" s="343">
        <v>14424600</v>
      </c>
      <c r="D311" s="344">
        <v>13529091</v>
      </c>
      <c r="E311" s="345">
        <f t="shared" si="17"/>
        <v>0.93791793186639494</v>
      </c>
      <c r="H311" s="346"/>
      <c r="I311" s="347"/>
      <c r="J311" s="348"/>
      <c r="K311" s="349"/>
      <c r="L311" s="331"/>
      <c r="M311" s="350"/>
      <c r="N311" s="350"/>
      <c r="O311" s="351"/>
      <c r="X311" s="355" t="s">
        <v>63</v>
      </c>
      <c r="Y311" s="235">
        <v>15161580</v>
      </c>
      <c r="Z311" s="235">
        <v>0</v>
      </c>
      <c r="AA311" s="235">
        <f t="shared" si="18"/>
        <v>15161580</v>
      </c>
      <c r="AB311" s="353" t="s">
        <v>63</v>
      </c>
      <c r="AC311" s="235">
        <v>101593</v>
      </c>
      <c r="AD311" s="235">
        <v>0</v>
      </c>
      <c r="AE311" s="235"/>
      <c r="AF311" s="235"/>
      <c r="AG311" s="235">
        <f t="shared" si="19"/>
        <v>101593</v>
      </c>
    </row>
    <row r="312" spans="1:33" ht="15.5">
      <c r="A312" s="354">
        <v>27</v>
      </c>
      <c r="B312" s="342" t="s">
        <v>64</v>
      </c>
      <c r="C312" s="343">
        <v>9750380</v>
      </c>
      <c r="D312" s="344">
        <v>9013284</v>
      </c>
      <c r="E312" s="345">
        <f t="shared" si="17"/>
        <v>0.92440335658712791</v>
      </c>
      <c r="H312" s="346"/>
      <c r="I312" s="347"/>
      <c r="J312" s="348"/>
      <c r="K312" s="349"/>
      <c r="L312" s="331"/>
      <c r="M312" s="350"/>
      <c r="N312" s="350"/>
      <c r="O312" s="351"/>
      <c r="X312" s="355" t="s">
        <v>64</v>
      </c>
      <c r="Y312" s="235">
        <v>10652796</v>
      </c>
      <c r="Z312" s="235">
        <v>0</v>
      </c>
      <c r="AA312" s="235">
        <f t="shared" si="18"/>
        <v>10652796</v>
      </c>
      <c r="AB312" s="353" t="s">
        <v>64</v>
      </c>
      <c r="AC312" s="235">
        <v>71381</v>
      </c>
      <c r="AD312" s="235">
        <v>0</v>
      </c>
      <c r="AE312" s="235"/>
      <c r="AF312" s="235"/>
      <c r="AG312" s="235">
        <f t="shared" si="19"/>
        <v>71381</v>
      </c>
    </row>
    <row r="313" spans="1:33" ht="15.5">
      <c r="A313" s="256">
        <v>28</v>
      </c>
      <c r="B313" s="356" t="s">
        <v>65</v>
      </c>
      <c r="C313" s="343">
        <v>9879575</v>
      </c>
      <c r="D313" s="344">
        <v>9317421</v>
      </c>
      <c r="E313" s="345">
        <f t="shared" si="17"/>
        <v>0.94309937421397172</v>
      </c>
      <c r="H313" s="346"/>
      <c r="I313" s="347"/>
      <c r="J313" s="348"/>
      <c r="K313" s="349"/>
      <c r="L313" s="331"/>
      <c r="M313" s="350"/>
      <c r="N313" s="350"/>
      <c r="O313" s="351"/>
      <c r="X313" s="355"/>
      <c r="Y313" s="235"/>
      <c r="Z313" s="235"/>
      <c r="AA313" s="235"/>
      <c r="AB313" s="353"/>
      <c r="AC313" s="235"/>
      <c r="AD313" s="235"/>
      <c r="AE313" s="235"/>
      <c r="AF313" s="235"/>
      <c r="AG313" s="235"/>
    </row>
    <row r="314" spans="1:33" ht="15.5">
      <c r="A314" s="256">
        <v>29</v>
      </c>
      <c r="B314" s="356" t="s">
        <v>66</v>
      </c>
      <c r="C314" s="343">
        <v>5262630</v>
      </c>
      <c r="D314" s="344">
        <v>4905954</v>
      </c>
      <c r="E314" s="345">
        <f t="shared" si="17"/>
        <v>0.93222476214364303</v>
      </c>
      <c r="H314" s="346"/>
      <c r="I314" s="347"/>
      <c r="J314" s="348"/>
      <c r="K314" s="349"/>
      <c r="L314" s="331"/>
      <c r="M314" s="350"/>
      <c r="N314" s="350"/>
      <c r="O314" s="351"/>
      <c r="X314" s="355"/>
      <c r="Y314" s="235"/>
      <c r="Z314" s="235"/>
      <c r="AA314" s="235"/>
      <c r="AB314" s="353"/>
      <c r="AC314" s="235"/>
      <c r="AD314" s="235"/>
      <c r="AE314" s="235"/>
      <c r="AF314" s="235"/>
      <c r="AG314" s="235"/>
    </row>
    <row r="315" spans="1:33" ht="15.5">
      <c r="A315" s="256">
        <v>30</v>
      </c>
      <c r="B315" s="356" t="s">
        <v>67</v>
      </c>
      <c r="C315" s="343">
        <v>12448540</v>
      </c>
      <c r="D315" s="344">
        <v>12169710</v>
      </c>
      <c r="E315" s="345">
        <f t="shared" si="17"/>
        <v>0.97760138939988139</v>
      </c>
      <c r="H315" s="346"/>
      <c r="I315" s="347"/>
      <c r="J315" s="348"/>
      <c r="K315" s="349"/>
      <c r="L315" s="331"/>
      <c r="M315" s="350"/>
      <c r="N315" s="350"/>
      <c r="O315" s="351"/>
      <c r="X315" s="355"/>
      <c r="Y315" s="235"/>
      <c r="Z315" s="235"/>
      <c r="AA315" s="235"/>
      <c r="AB315" s="353"/>
      <c r="AC315" s="235"/>
      <c r="AD315" s="235"/>
      <c r="AE315" s="235"/>
      <c r="AF315" s="235"/>
      <c r="AG315" s="235"/>
    </row>
    <row r="316" spans="1:33" ht="15.5">
      <c r="A316" s="256">
        <v>31</v>
      </c>
      <c r="B316" s="356" t="s">
        <v>68</v>
      </c>
      <c r="C316" s="343">
        <v>1977365</v>
      </c>
      <c r="D316" s="344">
        <v>1901526</v>
      </c>
      <c r="E316" s="345">
        <f t="shared" si="17"/>
        <v>0.96164643351126378</v>
      </c>
      <c r="H316" s="346"/>
      <c r="I316" s="347"/>
      <c r="J316" s="348"/>
      <c r="K316" s="349"/>
      <c r="L316" s="331"/>
      <c r="M316" s="350"/>
      <c r="N316" s="350"/>
      <c r="O316" s="351"/>
      <c r="X316" s="355"/>
      <c r="Y316" s="235"/>
      <c r="Z316" s="235"/>
      <c r="AA316" s="235"/>
      <c r="AB316" s="353"/>
      <c r="AC316" s="235"/>
      <c r="AD316" s="235"/>
      <c r="AE316" s="235"/>
      <c r="AF316" s="235"/>
      <c r="AG316" s="235"/>
    </row>
    <row r="317" spans="1:33" ht="15.5">
      <c r="A317" s="256">
        <v>32</v>
      </c>
      <c r="B317" s="356" t="s">
        <v>69</v>
      </c>
      <c r="C317" s="343">
        <v>6180625</v>
      </c>
      <c r="D317" s="344">
        <v>6807480</v>
      </c>
      <c r="E317" s="345">
        <f t="shared" si="17"/>
        <v>1.1014225907574071</v>
      </c>
      <c r="H317" s="346"/>
      <c r="I317" s="347"/>
      <c r="J317" s="348"/>
      <c r="K317" s="349"/>
      <c r="L317" s="331"/>
      <c r="M317" s="350"/>
      <c r="N317" s="350"/>
      <c r="O317" s="351"/>
      <c r="X317" s="355"/>
      <c r="Y317" s="235"/>
      <c r="Z317" s="235"/>
      <c r="AA317" s="235"/>
      <c r="AB317" s="353"/>
      <c r="AC317" s="235"/>
      <c r="AD317" s="235"/>
      <c r="AE317" s="235"/>
      <c r="AF317" s="235"/>
      <c r="AG317" s="235"/>
    </row>
    <row r="318" spans="1:33" ht="16" thickBot="1">
      <c r="A318" s="256">
        <v>33</v>
      </c>
      <c r="B318" s="356" t="s">
        <v>70</v>
      </c>
      <c r="C318" s="343">
        <v>3912100</v>
      </c>
      <c r="D318" s="344">
        <v>3612843</v>
      </c>
      <c r="E318" s="345">
        <f t="shared" si="17"/>
        <v>0.92350476726055064</v>
      </c>
      <c r="H318" s="357"/>
      <c r="I318" s="358"/>
      <c r="J318" s="359"/>
      <c r="K318" s="349"/>
      <c r="L318" s="331"/>
      <c r="M318" s="350"/>
      <c r="N318" s="350"/>
      <c r="O318" s="351"/>
      <c r="X318" s="360" t="s">
        <v>84</v>
      </c>
      <c r="Y318" s="77">
        <f>SUM(Y286:Y312)</f>
        <v>445467566</v>
      </c>
      <c r="Z318" s="77">
        <f>SUM(Z286:Z312)</f>
        <v>3429825</v>
      </c>
      <c r="AA318" s="77">
        <f>SUM(AA286:AA312)</f>
        <v>448897391</v>
      </c>
      <c r="AB318" s="77" t="s">
        <v>14</v>
      </c>
      <c r="AC318" s="77">
        <f>SUM(AC286:AC312)</f>
        <v>2988481</v>
      </c>
      <c r="AD318" s="77">
        <f>SUM(AD286:AD312)</f>
        <v>769155</v>
      </c>
      <c r="AE318" s="77">
        <f>SUM(AE286:AE312)</f>
        <v>0</v>
      </c>
      <c r="AF318" s="77">
        <f>SUM(AF286:AF312)</f>
        <v>0</v>
      </c>
      <c r="AG318" s="77">
        <f>SUM(AG286:AG312)</f>
        <v>3757636</v>
      </c>
    </row>
    <row r="319" spans="1:33" ht="14">
      <c r="A319" s="279"/>
      <c r="B319" s="361" t="s">
        <v>84</v>
      </c>
      <c r="C319" s="362">
        <f>SUM(C286:C318)</f>
        <v>394053160</v>
      </c>
      <c r="D319" s="362">
        <f>SUM(D286:D318)</f>
        <v>380305623</v>
      </c>
      <c r="E319" s="363">
        <f t="shared" si="17"/>
        <v>0.96511248127029359</v>
      </c>
      <c r="F319" s="15"/>
      <c r="H319" s="364"/>
      <c r="I319" s="365"/>
      <c r="J319" s="364"/>
      <c r="K319" s="366"/>
      <c r="L319" s="364"/>
      <c r="M319" s="364"/>
      <c r="N319" s="364"/>
      <c r="O319" s="364"/>
      <c r="P319" s="367"/>
      <c r="Q319" s="364"/>
      <c r="R319" s="364"/>
      <c r="S319" s="364"/>
      <c r="T319" s="364"/>
      <c r="U319" s="364"/>
      <c r="V319" s="364"/>
      <c r="W319" s="364"/>
      <c r="X319" s="364"/>
    </row>
    <row r="320" spans="1:33" ht="14">
      <c r="A320" s="283"/>
      <c r="B320" s="368"/>
      <c r="C320" s="369"/>
      <c r="D320" s="370"/>
      <c r="E320" s="179"/>
      <c r="F320" s="15"/>
      <c r="H320" s="364"/>
      <c r="I320" s="365"/>
      <c r="J320" s="364"/>
      <c r="K320" s="366"/>
      <c r="L320" s="364"/>
      <c r="M320" s="364"/>
      <c r="N320" s="364"/>
      <c r="O320" s="364"/>
      <c r="P320" s="367"/>
      <c r="Q320" s="364"/>
      <c r="R320" s="364"/>
      <c r="S320" s="364"/>
      <c r="T320" s="364"/>
      <c r="U320" s="364"/>
      <c r="V320" s="364"/>
      <c r="W320" s="364"/>
      <c r="X320" s="364"/>
    </row>
    <row r="321" spans="1:24" ht="14">
      <c r="A321" s="283"/>
      <c r="B321" s="368"/>
      <c r="C321" s="369"/>
      <c r="D321" s="370"/>
      <c r="E321" s="179"/>
      <c r="F321" s="15"/>
      <c r="H321" s="364"/>
      <c r="I321" s="365"/>
      <c r="J321" s="364"/>
      <c r="K321" s="366"/>
      <c r="L321" s="364"/>
      <c r="M321" s="364"/>
      <c r="N321" s="364"/>
      <c r="O321" s="364"/>
      <c r="P321" s="367"/>
      <c r="Q321" s="364"/>
      <c r="R321" s="364"/>
      <c r="S321" s="364"/>
      <c r="T321" s="364"/>
      <c r="U321" s="364"/>
      <c r="V321" s="364"/>
      <c r="W321" s="364"/>
      <c r="X321" s="364"/>
    </row>
    <row r="322" spans="1:24" s="327" customFormat="1" ht="14">
      <c r="A322" s="320" t="s">
        <v>334</v>
      </c>
      <c r="B322" s="321"/>
      <c r="C322" s="320"/>
      <c r="D322" s="321"/>
      <c r="E322" s="322"/>
      <c r="F322" s="321"/>
      <c r="G322" s="323"/>
      <c r="H322" s="371"/>
      <c r="I322" s="372"/>
      <c r="J322" s="371"/>
      <c r="K322" s="371"/>
      <c r="L322" s="371"/>
      <c r="M322" s="371"/>
      <c r="N322" s="371"/>
      <c r="O322" s="324"/>
      <c r="P322" s="326"/>
      <c r="Q322" s="324"/>
      <c r="R322" s="324"/>
      <c r="S322" s="324"/>
      <c r="T322" s="324"/>
      <c r="U322" s="324"/>
      <c r="V322" s="324"/>
      <c r="W322" s="324"/>
      <c r="X322" s="324"/>
    </row>
    <row r="323" spans="1:24" s="67" customFormat="1" ht="13.5" thickBot="1">
      <c r="A323" s="373" t="s">
        <v>335</v>
      </c>
      <c r="B323" s="374"/>
      <c r="C323" s="374"/>
      <c r="D323" s="374"/>
      <c r="E323" s="375"/>
      <c r="F323" s="374"/>
      <c r="G323" s="376"/>
      <c r="H323" s="1273"/>
      <c r="I323" s="1273"/>
      <c r="J323" s="1273"/>
      <c r="K323" s="377"/>
      <c r="L323" s="1273"/>
      <c r="M323" s="1273"/>
      <c r="N323" s="1273"/>
      <c r="O323" s="378"/>
      <c r="P323" s="379"/>
      <c r="Q323" s="378"/>
      <c r="R323" s="378"/>
      <c r="S323" s="378"/>
      <c r="T323" s="378"/>
      <c r="U323" s="378"/>
      <c r="V323" s="378"/>
      <c r="W323" s="378"/>
      <c r="X323" s="378"/>
    </row>
    <row r="324" spans="1:24" ht="59.25" customHeight="1">
      <c r="A324" s="156" t="s">
        <v>32</v>
      </c>
      <c r="B324" s="157" t="s">
        <v>78</v>
      </c>
      <c r="C324" s="157" t="str">
        <f>C285</f>
        <v>No of meals to be served during 01.04.2019 to 31.12.2019</v>
      </c>
      <c r="D324" s="88" t="str">
        <f>D285</f>
        <v>No of meals served during 2019-20</v>
      </c>
      <c r="E324" s="130" t="s">
        <v>86</v>
      </c>
      <c r="F324" s="334"/>
      <c r="H324" s="380"/>
      <c r="I324" s="381"/>
      <c r="J324" s="381"/>
      <c r="K324" s="382"/>
      <c r="L324" s="331"/>
      <c r="M324" s="331"/>
      <c r="N324" s="331"/>
    </row>
    <row r="325" spans="1:24" ht="17.149999999999999" customHeight="1">
      <c r="A325" s="76">
        <v>1</v>
      </c>
      <c r="B325" s="231" t="s">
        <v>38</v>
      </c>
      <c r="C325" s="383">
        <v>6160239</v>
      </c>
      <c r="D325" s="384">
        <v>5762724</v>
      </c>
      <c r="E325" s="385">
        <f t="shared" ref="E325:E358" si="20">D325/C325</f>
        <v>0.93547084780314527</v>
      </c>
      <c r="H325" s="346"/>
      <c r="I325" s="347"/>
      <c r="J325" s="350"/>
      <c r="K325" s="351"/>
      <c r="L325" s="331"/>
      <c r="M325" s="331"/>
      <c r="N325" s="331"/>
    </row>
    <row r="326" spans="1:24" ht="17.149999999999999" customHeight="1">
      <c r="A326" s="76">
        <v>2</v>
      </c>
      <c r="B326" s="231" t="s">
        <v>39</v>
      </c>
      <c r="C326" s="383">
        <v>12751326</v>
      </c>
      <c r="D326" s="384">
        <v>12210699</v>
      </c>
      <c r="E326" s="385">
        <f t="shared" si="20"/>
        <v>0.95760229171460287</v>
      </c>
      <c r="H326" s="346"/>
      <c r="I326" s="347"/>
      <c r="J326" s="350"/>
      <c r="K326" s="351"/>
      <c r="L326" s="331"/>
      <c r="M326" s="331"/>
      <c r="N326" s="331"/>
    </row>
    <row r="327" spans="1:24" ht="17.149999999999999" customHeight="1">
      <c r="A327" s="76">
        <v>3</v>
      </c>
      <c r="B327" s="231" t="s">
        <v>40</v>
      </c>
      <c r="C327" s="383">
        <v>5844753</v>
      </c>
      <c r="D327" s="384">
        <v>5760042</v>
      </c>
      <c r="E327" s="385">
        <f t="shared" si="20"/>
        <v>0.98550648761376225</v>
      </c>
      <c r="H327" s="346"/>
      <c r="I327" s="347"/>
      <c r="J327" s="350"/>
      <c r="K327" s="351"/>
      <c r="L327" s="331"/>
      <c r="M327" s="331"/>
      <c r="N327" s="331"/>
    </row>
    <row r="328" spans="1:24" ht="17.149999999999999" customHeight="1">
      <c r="A328" s="76">
        <v>4</v>
      </c>
      <c r="B328" s="231" t="s">
        <v>41</v>
      </c>
      <c r="C328" s="383">
        <v>11024721</v>
      </c>
      <c r="D328" s="384">
        <v>10952841</v>
      </c>
      <c r="E328" s="385">
        <f t="shared" si="20"/>
        <v>0.99348010711563584</v>
      </c>
      <c r="H328" s="346"/>
      <c r="I328" s="347"/>
      <c r="J328" s="350"/>
      <c r="K328" s="351"/>
      <c r="L328" s="331"/>
      <c r="M328" s="331"/>
      <c r="N328" s="331"/>
    </row>
    <row r="329" spans="1:24" ht="17.149999999999999" customHeight="1">
      <c r="A329" s="76">
        <v>5</v>
      </c>
      <c r="B329" s="231" t="s">
        <v>42</v>
      </c>
      <c r="C329" s="383">
        <v>3705966</v>
      </c>
      <c r="D329" s="384">
        <v>3623382</v>
      </c>
      <c r="E329" s="385">
        <f t="shared" si="20"/>
        <v>0.97771593155468772</v>
      </c>
      <c r="H329" s="346"/>
      <c r="I329" s="347"/>
      <c r="J329" s="350"/>
      <c r="K329" s="351"/>
      <c r="L329" s="331"/>
      <c r="M329" s="331"/>
      <c r="N329" s="331"/>
    </row>
    <row r="330" spans="1:24" ht="17.149999999999999" customHeight="1">
      <c r="A330" s="76">
        <v>6</v>
      </c>
      <c r="B330" s="231" t="s">
        <v>43</v>
      </c>
      <c r="C330" s="383">
        <v>5415588</v>
      </c>
      <c r="D330" s="384">
        <v>5436116</v>
      </c>
      <c r="E330" s="385">
        <f t="shared" si="20"/>
        <v>1.0037905394575806</v>
      </c>
      <c r="H330" s="346"/>
      <c r="I330" s="347"/>
      <c r="J330" s="350"/>
      <c r="K330" s="351"/>
      <c r="L330" s="331"/>
      <c r="M330" s="331"/>
      <c r="N330" s="331"/>
    </row>
    <row r="331" spans="1:24" ht="17.149999999999999" customHeight="1">
      <c r="A331" s="76">
        <v>7</v>
      </c>
      <c r="B331" s="231" t="s">
        <v>44</v>
      </c>
      <c r="C331" s="383">
        <v>5842764</v>
      </c>
      <c r="D331" s="384">
        <v>5283689</v>
      </c>
      <c r="E331" s="385">
        <f t="shared" si="20"/>
        <v>0.90431326680317736</v>
      </c>
      <c r="H331" s="346"/>
      <c r="I331" s="347"/>
      <c r="J331" s="350"/>
      <c r="K331" s="351"/>
      <c r="L331" s="331"/>
      <c r="M331" s="331"/>
      <c r="N331" s="331"/>
    </row>
    <row r="332" spans="1:24" ht="17.149999999999999" customHeight="1">
      <c r="A332" s="76">
        <v>8</v>
      </c>
      <c r="B332" s="231" t="s">
        <v>45</v>
      </c>
      <c r="C332" s="383">
        <v>13758678</v>
      </c>
      <c r="D332" s="384">
        <v>14036098</v>
      </c>
      <c r="E332" s="385">
        <f t="shared" si="20"/>
        <v>1.0201632744076139</v>
      </c>
      <c r="H332" s="346"/>
      <c r="I332" s="347"/>
      <c r="J332" s="350"/>
      <c r="K332" s="351"/>
      <c r="L332" s="331"/>
      <c r="M332" s="331"/>
      <c r="N332" s="331"/>
    </row>
    <row r="333" spans="1:24" ht="17.149999999999999" customHeight="1">
      <c r="A333" s="76">
        <v>9</v>
      </c>
      <c r="B333" s="231" t="s">
        <v>46</v>
      </c>
      <c r="C333" s="383">
        <v>6648462</v>
      </c>
      <c r="D333" s="384">
        <v>6291525</v>
      </c>
      <c r="E333" s="385">
        <f t="shared" si="20"/>
        <v>0.94631284648990999</v>
      </c>
      <c r="H333" s="346"/>
      <c r="I333" s="347"/>
      <c r="J333" s="350"/>
      <c r="K333" s="351"/>
      <c r="L333" s="331"/>
      <c r="M333" s="331"/>
      <c r="N333" s="331"/>
    </row>
    <row r="334" spans="1:24" ht="17.149999999999999" customHeight="1">
      <c r="A334" s="76">
        <v>10</v>
      </c>
      <c r="B334" s="231" t="s">
        <v>47</v>
      </c>
      <c r="C334" s="383">
        <v>1168920</v>
      </c>
      <c r="D334" s="384">
        <v>1134486</v>
      </c>
      <c r="E334" s="385">
        <f t="shared" si="20"/>
        <v>0.97054203880505086</v>
      </c>
      <c r="H334" s="346"/>
      <c r="I334" s="347"/>
      <c r="J334" s="350"/>
      <c r="K334" s="351"/>
      <c r="L334" s="331"/>
      <c r="M334" s="331"/>
      <c r="N334" s="331"/>
    </row>
    <row r="335" spans="1:24" ht="17.149999999999999" customHeight="1">
      <c r="A335" s="76">
        <v>11</v>
      </c>
      <c r="B335" s="231" t="s">
        <v>48</v>
      </c>
      <c r="C335" s="383">
        <v>7656426</v>
      </c>
      <c r="D335" s="384">
        <v>7915774</v>
      </c>
      <c r="E335" s="385">
        <f t="shared" si="20"/>
        <v>1.0338732458199165</v>
      </c>
      <c r="H335" s="346"/>
      <c r="I335" s="347"/>
      <c r="J335" s="350"/>
      <c r="K335" s="351"/>
      <c r="L335" s="331"/>
      <c r="M335" s="331"/>
      <c r="N335" s="331"/>
    </row>
    <row r="336" spans="1:24" ht="17.149999999999999" customHeight="1">
      <c r="A336" s="76">
        <v>12</v>
      </c>
      <c r="B336" s="231" t="s">
        <v>49</v>
      </c>
      <c r="C336" s="383">
        <v>6017031</v>
      </c>
      <c r="D336" s="384">
        <v>5779710</v>
      </c>
      <c r="E336" s="385">
        <f t="shared" si="20"/>
        <v>0.96055845482597646</v>
      </c>
      <c r="H336" s="346"/>
      <c r="I336" s="347"/>
      <c r="J336" s="350"/>
      <c r="K336" s="351"/>
      <c r="L336" s="331"/>
      <c r="M336" s="331"/>
      <c r="N336" s="331"/>
    </row>
    <row r="337" spans="1:24" ht="17.149999999999999" customHeight="1">
      <c r="A337" s="76">
        <v>13</v>
      </c>
      <c r="B337" s="231" t="s">
        <v>50</v>
      </c>
      <c r="C337" s="383">
        <v>4821030</v>
      </c>
      <c r="D337" s="384">
        <v>4674577</v>
      </c>
      <c r="E337" s="385">
        <f t="shared" si="20"/>
        <v>0.96962205171923843</v>
      </c>
      <c r="H337" s="346"/>
      <c r="I337" s="347"/>
      <c r="J337" s="350"/>
      <c r="K337" s="351"/>
      <c r="L337" s="331"/>
      <c r="M337" s="331"/>
      <c r="N337" s="331"/>
    </row>
    <row r="338" spans="1:24" ht="17.149999999999999" customHeight="1">
      <c r="A338" s="76">
        <v>14</v>
      </c>
      <c r="B338" s="231" t="s">
        <v>51</v>
      </c>
      <c r="C338" s="383">
        <v>4603923</v>
      </c>
      <c r="D338" s="384">
        <v>4330983</v>
      </c>
      <c r="E338" s="385">
        <f t="shared" si="20"/>
        <v>0.94071577652362992</v>
      </c>
      <c r="H338" s="346"/>
      <c r="I338" s="347"/>
      <c r="J338" s="350"/>
      <c r="K338" s="351"/>
      <c r="L338" s="350"/>
      <c r="M338" s="350"/>
      <c r="N338" s="350"/>
    </row>
    <row r="339" spans="1:24" s="243" customFormat="1" ht="17.149999999999999" customHeight="1">
      <c r="A339" s="386">
        <v>15</v>
      </c>
      <c r="B339" s="161" t="s">
        <v>52</v>
      </c>
      <c r="C339" s="387">
        <v>4461975</v>
      </c>
      <c r="D339" s="384">
        <v>4096449</v>
      </c>
      <c r="E339" s="165">
        <f t="shared" si="20"/>
        <v>0.91807977409106956</v>
      </c>
      <c r="G339" s="364"/>
      <c r="H339" s="388"/>
      <c r="I339" s="389"/>
      <c r="J339" s="390"/>
      <c r="K339" s="391"/>
      <c r="L339" s="390"/>
      <c r="M339" s="390"/>
      <c r="N339" s="390"/>
      <c r="O339" s="364"/>
      <c r="P339" s="367"/>
      <c r="Q339" s="364"/>
      <c r="R339" s="364"/>
      <c r="S339" s="364"/>
      <c r="T339" s="364"/>
      <c r="U339" s="364"/>
      <c r="V339" s="364"/>
      <c r="W339" s="364"/>
      <c r="X339" s="364"/>
    </row>
    <row r="340" spans="1:24" s="243" customFormat="1" ht="17.149999999999999" customHeight="1">
      <c r="A340" s="386">
        <v>16</v>
      </c>
      <c r="B340" s="161" t="s">
        <v>53</v>
      </c>
      <c r="C340" s="387">
        <v>9675567</v>
      </c>
      <c r="D340" s="384">
        <v>9362862</v>
      </c>
      <c r="E340" s="165">
        <f t="shared" si="20"/>
        <v>0.9676809638132835</v>
      </c>
      <c r="G340" s="364"/>
      <c r="H340" s="388"/>
      <c r="I340" s="389"/>
      <c r="J340" s="390"/>
      <c r="K340" s="391"/>
      <c r="L340" s="390"/>
      <c r="M340" s="390"/>
      <c r="N340" s="390"/>
      <c r="O340" s="364"/>
      <c r="P340" s="367"/>
      <c r="Q340" s="364"/>
      <c r="R340" s="364"/>
      <c r="S340" s="364"/>
      <c r="T340" s="364"/>
      <c r="U340" s="364"/>
      <c r="V340" s="364"/>
      <c r="W340" s="364"/>
      <c r="X340" s="364"/>
    </row>
    <row r="341" spans="1:24" s="243" customFormat="1" ht="17.149999999999999" customHeight="1">
      <c r="A341" s="386">
        <v>17</v>
      </c>
      <c r="B341" s="161" t="s">
        <v>54</v>
      </c>
      <c r="C341" s="387">
        <v>4065975</v>
      </c>
      <c r="D341" s="384">
        <v>3905886</v>
      </c>
      <c r="E341" s="165">
        <f t="shared" si="20"/>
        <v>0.96062715584822833</v>
      </c>
      <c r="G341" s="364"/>
      <c r="H341" s="388"/>
      <c r="I341" s="389"/>
      <c r="J341" s="390"/>
      <c r="K341" s="391"/>
      <c r="L341" s="390"/>
      <c r="M341" s="390"/>
      <c r="N341" s="390"/>
      <c r="O341" s="364"/>
      <c r="P341" s="367"/>
      <c r="Q341" s="364"/>
      <c r="R341" s="364"/>
      <c r="S341" s="364"/>
      <c r="T341" s="364"/>
      <c r="U341" s="364"/>
      <c r="V341" s="364"/>
      <c r="W341" s="364"/>
      <c r="X341" s="364"/>
    </row>
    <row r="342" spans="1:24" s="243" customFormat="1" ht="17.149999999999999" customHeight="1">
      <c r="A342" s="386">
        <v>18</v>
      </c>
      <c r="B342" s="161" t="s">
        <v>55</v>
      </c>
      <c r="C342" s="387">
        <v>8245170</v>
      </c>
      <c r="D342" s="384">
        <v>8255047</v>
      </c>
      <c r="E342" s="165">
        <f t="shared" si="20"/>
        <v>1.0011979134450837</v>
      </c>
      <c r="G342" s="364"/>
      <c r="H342" s="388"/>
      <c r="I342" s="389"/>
      <c r="J342" s="390"/>
      <c r="K342" s="391"/>
      <c r="L342" s="390"/>
      <c r="M342" s="390"/>
      <c r="N342" s="390"/>
      <c r="O342" s="364"/>
      <c r="P342" s="367"/>
      <c r="Q342" s="364"/>
      <c r="R342" s="364"/>
      <c r="S342" s="364"/>
      <c r="T342" s="364"/>
      <c r="U342" s="364"/>
      <c r="V342" s="364"/>
      <c r="W342" s="364"/>
      <c r="X342" s="364"/>
    </row>
    <row r="343" spans="1:24" s="243" customFormat="1" ht="17.149999999999999" customHeight="1">
      <c r="A343" s="386">
        <v>19</v>
      </c>
      <c r="B343" s="161" t="s">
        <v>56</v>
      </c>
      <c r="C343" s="387">
        <v>6589098</v>
      </c>
      <c r="D343" s="384">
        <v>6433522</v>
      </c>
      <c r="E343" s="165">
        <f t="shared" si="20"/>
        <v>0.97638887750645076</v>
      </c>
      <c r="G343" s="364"/>
      <c r="H343" s="388"/>
      <c r="I343" s="389"/>
      <c r="J343" s="390"/>
      <c r="K343" s="391"/>
      <c r="L343" s="390"/>
      <c r="M343" s="390"/>
      <c r="N343" s="390"/>
      <c r="O343" s="364"/>
      <c r="P343" s="367"/>
      <c r="Q343" s="364"/>
      <c r="R343" s="364"/>
      <c r="S343" s="364"/>
      <c r="T343" s="364"/>
      <c r="U343" s="364"/>
      <c r="V343" s="364"/>
      <c r="W343" s="364"/>
      <c r="X343" s="364"/>
    </row>
    <row r="344" spans="1:24" s="243" customFormat="1" ht="17.149999999999999" customHeight="1">
      <c r="A344" s="386">
        <v>20</v>
      </c>
      <c r="B344" s="161" t="s">
        <v>57</v>
      </c>
      <c r="C344" s="387">
        <v>8879661</v>
      </c>
      <c r="D344" s="384">
        <v>8174885</v>
      </c>
      <c r="E344" s="165">
        <f t="shared" si="20"/>
        <v>0.92063030334153517</v>
      </c>
      <c r="G344" s="364"/>
      <c r="H344" s="388"/>
      <c r="I344" s="389"/>
      <c r="J344" s="390"/>
      <c r="K344" s="391"/>
      <c r="L344" s="390"/>
      <c r="M344" s="390"/>
      <c r="N344" s="390"/>
      <c r="O344" s="364"/>
      <c r="P344" s="367"/>
      <c r="Q344" s="364"/>
      <c r="R344" s="364"/>
      <c r="S344" s="364"/>
      <c r="T344" s="364"/>
      <c r="U344" s="364"/>
      <c r="V344" s="364"/>
      <c r="W344" s="364"/>
      <c r="X344" s="364"/>
    </row>
    <row r="345" spans="1:24" s="243" customFormat="1" ht="17.149999999999999" customHeight="1">
      <c r="A345" s="386">
        <v>21</v>
      </c>
      <c r="B345" s="161" t="s">
        <v>58</v>
      </c>
      <c r="C345" s="387">
        <v>7206300</v>
      </c>
      <c r="D345" s="384">
        <v>7091506</v>
      </c>
      <c r="E345" s="165">
        <f t="shared" si="20"/>
        <v>0.98407032735245548</v>
      </c>
      <c r="G345" s="364"/>
      <c r="H345" s="388"/>
      <c r="I345" s="389"/>
      <c r="J345" s="390"/>
      <c r="K345" s="391"/>
      <c r="L345" s="392"/>
      <c r="M345" s="392"/>
      <c r="N345" s="392"/>
      <c r="O345" s="364"/>
      <c r="P345" s="367"/>
      <c r="Q345" s="364"/>
      <c r="R345" s="364"/>
      <c r="S345" s="364"/>
      <c r="T345" s="364"/>
      <c r="U345" s="364"/>
      <c r="V345" s="364"/>
      <c r="W345" s="364"/>
      <c r="X345" s="364"/>
    </row>
    <row r="346" spans="1:24" s="243" customFormat="1" ht="17.149999999999999" customHeight="1">
      <c r="A346" s="386">
        <v>22</v>
      </c>
      <c r="B346" s="161" t="s">
        <v>59</v>
      </c>
      <c r="C346" s="387">
        <v>13379850</v>
      </c>
      <c r="D346" s="384">
        <v>13150144</v>
      </c>
      <c r="E346" s="165">
        <f t="shared" si="20"/>
        <v>0.98283194505170091</v>
      </c>
      <c r="G346" s="364"/>
      <c r="H346" s="388"/>
      <c r="I346" s="389"/>
      <c r="J346" s="390"/>
      <c r="K346" s="391"/>
      <c r="L346" s="392"/>
      <c r="M346" s="392"/>
      <c r="N346" s="392"/>
      <c r="O346" s="364"/>
      <c r="P346" s="367"/>
      <c r="Q346" s="364"/>
      <c r="R346" s="364"/>
      <c r="S346" s="364"/>
      <c r="T346" s="364"/>
      <c r="U346" s="364"/>
      <c r="V346" s="364"/>
      <c r="W346" s="364"/>
      <c r="X346" s="364"/>
    </row>
    <row r="347" spans="1:24" s="243" customFormat="1" ht="17.149999999999999" customHeight="1">
      <c r="A347" s="386">
        <v>23</v>
      </c>
      <c r="B347" s="161" t="s">
        <v>60</v>
      </c>
      <c r="C347" s="387">
        <v>4667265</v>
      </c>
      <c r="D347" s="384">
        <v>4497714</v>
      </c>
      <c r="E347" s="165">
        <f t="shared" si="20"/>
        <v>0.96367230058717468</v>
      </c>
      <c r="G347" s="364"/>
      <c r="H347" s="388"/>
      <c r="I347" s="389"/>
      <c r="J347" s="390"/>
      <c r="K347" s="391"/>
      <c r="L347" s="392"/>
      <c r="M347" s="392"/>
      <c r="N347" s="392"/>
      <c r="O347" s="364"/>
      <c r="P347" s="367"/>
      <c r="Q347" s="364"/>
      <c r="R347" s="364"/>
      <c r="S347" s="364"/>
      <c r="T347" s="364"/>
      <c r="U347" s="364"/>
      <c r="V347" s="364"/>
      <c r="W347" s="364"/>
      <c r="X347" s="364"/>
    </row>
    <row r="348" spans="1:24" ht="17.149999999999999" customHeight="1">
      <c r="A348" s="76">
        <v>24</v>
      </c>
      <c r="B348" s="231" t="s">
        <v>61</v>
      </c>
      <c r="C348" s="383">
        <v>3572703</v>
      </c>
      <c r="D348" s="384">
        <v>3370529</v>
      </c>
      <c r="E348" s="385">
        <f t="shared" si="20"/>
        <v>0.94341147304995687</v>
      </c>
      <c r="H348" s="346"/>
      <c r="I348" s="347"/>
      <c r="J348" s="350"/>
      <c r="K348" s="351"/>
      <c r="L348" s="331"/>
      <c r="M348" s="331"/>
      <c r="N348" s="331"/>
    </row>
    <row r="349" spans="1:24" ht="17.149999999999999" customHeight="1">
      <c r="A349" s="76">
        <v>25</v>
      </c>
      <c r="B349" s="231" t="s">
        <v>62</v>
      </c>
      <c r="C349" s="383">
        <v>6615567</v>
      </c>
      <c r="D349" s="384">
        <v>6597273</v>
      </c>
      <c r="E349" s="385">
        <f t="shared" si="20"/>
        <v>0.99723470414554038</v>
      </c>
      <c r="H349" s="346"/>
      <c r="I349" s="347"/>
      <c r="J349" s="350"/>
      <c r="K349" s="351"/>
      <c r="L349" s="331"/>
      <c r="M349" s="331"/>
      <c r="N349" s="331"/>
    </row>
    <row r="350" spans="1:24" ht="17.149999999999999" customHeight="1">
      <c r="A350" s="76">
        <v>26</v>
      </c>
      <c r="B350" s="231" t="s">
        <v>63</v>
      </c>
      <c r="C350" s="383">
        <v>6469911</v>
      </c>
      <c r="D350" s="384">
        <v>6123900</v>
      </c>
      <c r="E350" s="385">
        <f t="shared" si="20"/>
        <v>0.94651997531341625</v>
      </c>
      <c r="H350" s="346"/>
      <c r="I350" s="347"/>
      <c r="J350" s="350"/>
      <c r="K350" s="351"/>
      <c r="L350" s="331"/>
      <c r="M350" s="331"/>
      <c r="N350" s="331"/>
    </row>
    <row r="351" spans="1:24" ht="15.75" customHeight="1">
      <c r="A351" s="76">
        <v>27</v>
      </c>
      <c r="B351" s="231" t="s">
        <v>64</v>
      </c>
      <c r="C351" s="383">
        <v>4940982</v>
      </c>
      <c r="D351" s="384">
        <v>4701695</v>
      </c>
      <c r="E351" s="385">
        <f t="shared" si="20"/>
        <v>0.95157096301909216</v>
      </c>
      <c r="H351" s="346"/>
      <c r="I351" s="347"/>
      <c r="J351" s="350"/>
      <c r="K351" s="351"/>
      <c r="L351" s="331"/>
      <c r="M351" s="331"/>
      <c r="N351" s="331"/>
    </row>
    <row r="352" spans="1:24" ht="15.75" customHeight="1">
      <c r="A352" s="256">
        <v>28</v>
      </c>
      <c r="B352" s="257" t="s">
        <v>65</v>
      </c>
      <c r="C352" s="383">
        <v>4852242</v>
      </c>
      <c r="D352" s="384">
        <v>4800929</v>
      </c>
      <c r="E352" s="385">
        <f t="shared" si="20"/>
        <v>0.98942488853606225</v>
      </c>
      <c r="H352" s="346"/>
      <c r="I352" s="347"/>
      <c r="J352" s="350"/>
      <c r="K352" s="351"/>
      <c r="L352" s="331"/>
      <c r="M352" s="331"/>
      <c r="N352" s="331"/>
    </row>
    <row r="353" spans="1:24" ht="15.75" customHeight="1">
      <c r="A353" s="256">
        <v>29</v>
      </c>
      <c r="B353" s="257" t="s">
        <v>66</v>
      </c>
      <c r="C353" s="383">
        <v>2600388</v>
      </c>
      <c r="D353" s="384">
        <v>2413949</v>
      </c>
      <c r="E353" s="385">
        <f t="shared" si="20"/>
        <v>0.92830339164770792</v>
      </c>
      <c r="H353" s="346"/>
      <c r="I353" s="347"/>
      <c r="J353" s="350"/>
      <c r="K353" s="351"/>
      <c r="L353" s="331"/>
      <c r="M353" s="331"/>
      <c r="N353" s="331"/>
    </row>
    <row r="354" spans="1:24" ht="15.75" customHeight="1">
      <c r="A354" s="256">
        <v>30</v>
      </c>
      <c r="B354" s="257" t="s">
        <v>67</v>
      </c>
      <c r="C354" s="383">
        <v>5931657</v>
      </c>
      <c r="D354" s="384">
        <v>5758403</v>
      </c>
      <c r="E354" s="385">
        <f t="shared" si="20"/>
        <v>0.97079163545700642</v>
      </c>
      <c r="H354" s="346"/>
      <c r="I354" s="347"/>
      <c r="J354" s="350"/>
      <c r="K354" s="351"/>
      <c r="L354" s="331"/>
      <c r="M354" s="331"/>
      <c r="N354" s="331"/>
    </row>
    <row r="355" spans="1:24" ht="15.75" customHeight="1">
      <c r="A355" s="256">
        <v>31</v>
      </c>
      <c r="B355" s="257" t="s">
        <v>68</v>
      </c>
      <c r="C355" s="383">
        <v>1399950</v>
      </c>
      <c r="D355" s="384">
        <v>1331464</v>
      </c>
      <c r="E355" s="385">
        <f t="shared" si="20"/>
        <v>0.95107968141719346</v>
      </c>
      <c r="H355" s="346"/>
      <c r="I355" s="347"/>
      <c r="J355" s="350"/>
      <c r="K355" s="351"/>
      <c r="L355" s="331"/>
      <c r="M355" s="331"/>
      <c r="N355" s="331"/>
    </row>
    <row r="356" spans="1:24" ht="15.75" customHeight="1">
      <c r="A356" s="256">
        <v>32</v>
      </c>
      <c r="B356" s="257" t="s">
        <v>69</v>
      </c>
      <c r="C356" s="383">
        <v>3169701</v>
      </c>
      <c r="D356" s="384">
        <v>3230916</v>
      </c>
      <c r="E356" s="385">
        <f t="shared" si="20"/>
        <v>1.0193125471456141</v>
      </c>
      <c r="H356" s="346"/>
      <c r="I356" s="347"/>
      <c r="J356" s="350"/>
      <c r="K356" s="351"/>
      <c r="L356" s="331"/>
      <c r="M356" s="331"/>
      <c r="N356" s="331"/>
    </row>
    <row r="357" spans="1:24" ht="17.149999999999999" customHeight="1">
      <c r="A357" s="256">
        <v>33</v>
      </c>
      <c r="B357" s="257" t="s">
        <v>70</v>
      </c>
      <c r="C357" s="383">
        <v>2066112</v>
      </c>
      <c r="D357" s="384">
        <v>1908243</v>
      </c>
      <c r="E357" s="385">
        <f t="shared" si="20"/>
        <v>0.92359126707555061</v>
      </c>
      <c r="H357" s="357"/>
      <c r="I357" s="347"/>
      <c r="J357" s="350"/>
      <c r="K357" s="351"/>
      <c r="L357" s="331"/>
      <c r="M357" s="331"/>
      <c r="N357" s="331"/>
    </row>
    <row r="358" spans="1:24" s="402" customFormat="1" ht="15.5">
      <c r="A358" s="393"/>
      <c r="B358" s="361" t="s">
        <v>84</v>
      </c>
      <c r="C358" s="394">
        <f>SUM(C325:C357)</f>
        <v>204209901</v>
      </c>
      <c r="D358" s="395">
        <f>SUM(D325:D357)</f>
        <v>198397962</v>
      </c>
      <c r="E358" s="396">
        <f t="shared" si="20"/>
        <v>0.97153938681944707</v>
      </c>
      <c r="F358" s="397"/>
      <c r="G358" s="364"/>
      <c r="H358" s="398"/>
      <c r="I358" s="399"/>
      <c r="J358" s="398"/>
      <c r="K358" s="398"/>
      <c r="L358" s="398"/>
      <c r="M358" s="398"/>
      <c r="N358" s="398"/>
      <c r="O358" s="400"/>
      <c r="P358" s="401"/>
      <c r="Q358" s="400"/>
      <c r="R358" s="400"/>
      <c r="S358" s="400"/>
      <c r="T358" s="400"/>
      <c r="U358" s="400"/>
      <c r="V358" s="400"/>
      <c r="W358" s="400"/>
      <c r="X358" s="400"/>
    </row>
    <row r="359" spans="1:24" ht="14">
      <c r="A359" s="283"/>
      <c r="B359" s="368"/>
      <c r="C359" s="351"/>
      <c r="D359" s="403"/>
      <c r="E359" s="404"/>
      <c r="F359" s="15"/>
      <c r="H359" s="392"/>
      <c r="I359" s="405"/>
      <c r="J359" s="392"/>
      <c r="K359" s="392"/>
      <c r="L359" s="392"/>
      <c r="M359" s="392"/>
      <c r="N359" s="392"/>
      <c r="O359" s="364"/>
      <c r="P359" s="367"/>
      <c r="Q359" s="364"/>
      <c r="R359" s="364"/>
      <c r="S359" s="364"/>
      <c r="T359" s="364"/>
      <c r="U359" s="364"/>
      <c r="V359" s="364"/>
      <c r="W359" s="364"/>
      <c r="X359" s="364"/>
    </row>
    <row r="360" spans="1:24" s="15" customFormat="1" ht="16.5" customHeight="1">
      <c r="A360" s="1231" t="s">
        <v>91</v>
      </c>
      <c r="B360" s="1231"/>
      <c r="C360" s="1231"/>
      <c r="D360" s="1231"/>
      <c r="E360" s="1231"/>
      <c r="F360" s="1231"/>
      <c r="G360" s="406"/>
      <c r="H360" s="118"/>
      <c r="I360" s="407"/>
      <c r="J360" s="118"/>
      <c r="K360" s="118"/>
      <c r="L360" s="118"/>
      <c r="M360" s="118"/>
      <c r="N360" s="118"/>
      <c r="O360" s="118"/>
      <c r="P360" s="408"/>
      <c r="Q360" s="118"/>
      <c r="R360" s="118"/>
      <c r="S360" s="118"/>
      <c r="T360" s="118"/>
      <c r="U360" s="118"/>
      <c r="V360" s="118"/>
      <c r="W360" s="118"/>
      <c r="X360" s="118"/>
    </row>
    <row r="361" spans="1:24" s="15" customFormat="1" ht="16.5" hidden="1" customHeight="1">
      <c r="A361" s="125"/>
      <c r="B361" s="181"/>
      <c r="C361" s="181"/>
      <c r="D361" s="218"/>
      <c r="E361" s="409"/>
      <c r="F361" s="181"/>
      <c r="G361" s="406"/>
      <c r="I361" s="407"/>
      <c r="J361" s="118"/>
      <c r="K361" s="118"/>
      <c r="L361" s="118"/>
      <c r="M361" s="118"/>
      <c r="N361" s="118"/>
      <c r="O361" s="118"/>
      <c r="P361" s="408"/>
      <c r="Q361" s="118"/>
      <c r="R361" s="118"/>
      <c r="S361" s="118"/>
      <c r="T361" s="118"/>
      <c r="U361" s="118"/>
      <c r="V361" s="118"/>
      <c r="W361" s="118"/>
      <c r="X361" s="118"/>
    </row>
    <row r="362" spans="1:24" s="410" customFormat="1" ht="14.5" thickBot="1">
      <c r="A362" s="327" t="s">
        <v>92</v>
      </c>
      <c r="D362" s="411"/>
      <c r="E362" s="411"/>
      <c r="G362" s="412"/>
      <c r="H362" s="413"/>
      <c r="I362" s="414"/>
      <c r="J362" s="413"/>
      <c r="K362" s="413"/>
      <c r="L362" s="413"/>
      <c r="M362" s="413"/>
      <c r="N362" s="413"/>
      <c r="O362" s="413"/>
      <c r="P362" s="379"/>
      <c r="Q362" s="413"/>
      <c r="R362" s="413"/>
      <c r="S362" s="413"/>
      <c r="T362" s="413"/>
      <c r="U362" s="413"/>
      <c r="V362" s="413"/>
      <c r="W362" s="413"/>
      <c r="X362" s="413"/>
    </row>
    <row r="363" spans="1:24" ht="22.5" customHeight="1">
      <c r="A363" s="156" t="s">
        <v>32</v>
      </c>
      <c r="B363" s="157"/>
      <c r="C363" s="415" t="s">
        <v>93</v>
      </c>
      <c r="D363" s="415" t="s">
        <v>94</v>
      </c>
      <c r="E363" s="416" t="s">
        <v>9</v>
      </c>
      <c r="F363" s="417" t="s">
        <v>77</v>
      </c>
    </row>
    <row r="364" spans="1:24" ht="17.149999999999999" customHeight="1">
      <c r="A364" s="418">
        <v>1</v>
      </c>
      <c r="B364" s="419">
        <v>2</v>
      </c>
      <c r="C364" s="420">
        <v>3</v>
      </c>
      <c r="D364" s="420">
        <v>4</v>
      </c>
      <c r="E364" s="421" t="s">
        <v>95</v>
      </c>
      <c r="F364" s="422">
        <v>6</v>
      </c>
    </row>
    <row r="365" spans="1:24" ht="17.25" customHeight="1">
      <c r="A365" s="76">
        <v>1</v>
      </c>
      <c r="B365" s="423" t="s">
        <v>338</v>
      </c>
      <c r="C365" s="810">
        <v>225.4889000000002</v>
      </c>
      <c r="D365" s="810">
        <v>225.4889000000002</v>
      </c>
      <c r="E365" s="426">
        <f>D365-C365</f>
        <v>0</v>
      </c>
      <c r="F365" s="345">
        <f>E365/C365</f>
        <v>0</v>
      </c>
    </row>
    <row r="366" spans="1:24" ht="17.149999999999999" customHeight="1">
      <c r="A366" s="76">
        <v>2</v>
      </c>
      <c r="B366" s="427" t="s">
        <v>339</v>
      </c>
      <c r="C366" s="810">
        <v>101108.272</v>
      </c>
      <c r="D366" s="810">
        <v>101108.272</v>
      </c>
      <c r="E366" s="426">
        <f>D366-C366</f>
        <v>0</v>
      </c>
      <c r="F366" s="345">
        <f>E366/C366</f>
        <v>0</v>
      </c>
    </row>
    <row r="367" spans="1:24" ht="17.149999999999999" customHeight="1" thickBot="1">
      <c r="A367" s="83">
        <v>3</v>
      </c>
      <c r="B367" s="428" t="s">
        <v>340</v>
      </c>
      <c r="C367" s="665">
        <v>66611.963600000003</v>
      </c>
      <c r="D367" s="665">
        <v>66611.963600000003</v>
      </c>
      <c r="E367" s="431">
        <f>D367-C367</f>
        <v>0</v>
      </c>
      <c r="F367" s="432">
        <f>E367/C367</f>
        <v>0</v>
      </c>
    </row>
    <row r="368" spans="1:24" hidden="1">
      <c r="A368" s="433"/>
    </row>
    <row r="369" spans="1:54" hidden="1">
      <c r="A369" s="433"/>
    </row>
    <row r="370" spans="1:54">
      <c r="A370" s="433"/>
    </row>
    <row r="371" spans="1:54">
      <c r="A371" s="433"/>
    </row>
    <row r="372" spans="1:54" s="410" customFormat="1" ht="14">
      <c r="A372" s="434" t="s">
        <v>96</v>
      </c>
      <c r="B372" s="435"/>
      <c r="C372" s="435"/>
      <c r="D372" s="435"/>
      <c r="E372" s="436"/>
      <c r="F372" s="435"/>
      <c r="G372" s="412"/>
      <c r="H372" s="437"/>
      <c r="I372" s="438"/>
      <c r="J372" s="437"/>
      <c r="K372" s="437"/>
      <c r="L372" s="437"/>
      <c r="M372" s="437"/>
      <c r="N372" s="437"/>
      <c r="O372" s="437"/>
      <c r="P372" s="439"/>
      <c r="Q372" s="437"/>
      <c r="R372" s="437"/>
      <c r="S372" s="437"/>
      <c r="T372" s="437"/>
      <c r="U372" s="437"/>
      <c r="V372" s="437"/>
      <c r="W372" s="437"/>
      <c r="X372" s="437"/>
    </row>
    <row r="373" spans="1:54" s="227" customFormat="1" ht="14" hidden="1">
      <c r="A373" s="440"/>
      <c r="B373" s="441"/>
      <c r="C373" s="441"/>
      <c r="D373" s="441"/>
      <c r="E373" s="442"/>
      <c r="F373" s="441"/>
      <c r="G373" s="443"/>
      <c r="H373" s="444"/>
      <c r="I373" s="438"/>
      <c r="J373" s="444"/>
      <c r="K373" s="444"/>
      <c r="L373" s="444"/>
      <c r="M373" s="444"/>
      <c r="N373" s="444"/>
      <c r="O373" s="444"/>
      <c r="P373" s="367"/>
      <c r="Q373" s="444"/>
      <c r="R373" s="444"/>
      <c r="S373" s="444"/>
      <c r="T373" s="444"/>
      <c r="U373" s="444"/>
      <c r="V373" s="444"/>
      <c r="W373" s="444"/>
      <c r="X373" s="444"/>
    </row>
    <row r="374" spans="1:54" s="410" customFormat="1" ht="16.5" customHeight="1">
      <c r="A374" s="327" t="s">
        <v>341</v>
      </c>
      <c r="B374" s="321"/>
      <c r="C374" s="437"/>
      <c r="D374" s="321"/>
      <c r="E374" s="411"/>
      <c r="F374" s="321"/>
      <c r="G374" s="445"/>
      <c r="H374" s="446"/>
      <c r="I374" s="447"/>
      <c r="J374" s="446"/>
      <c r="K374" s="446"/>
      <c r="L374" s="446"/>
      <c r="M374" s="446"/>
      <c r="N374" s="446"/>
      <c r="O374" s="446"/>
      <c r="P374" s="448"/>
      <c r="Q374" s="446"/>
      <c r="R374" s="446"/>
      <c r="S374" s="446"/>
      <c r="T374" s="446"/>
      <c r="U374" s="446"/>
      <c r="V374" s="446"/>
      <c r="W374" s="446"/>
      <c r="X374" s="446"/>
      <c r="Y374" s="1278" t="s">
        <v>97</v>
      </c>
      <c r="Z374" s="1280" t="s">
        <v>98</v>
      </c>
    </row>
    <row r="375" spans="1:54" s="67" customFormat="1" ht="13.5" thickBot="1">
      <c r="A375" s="373" t="s">
        <v>342</v>
      </c>
      <c r="B375" s="374"/>
      <c r="C375" s="374"/>
      <c r="D375" s="374"/>
      <c r="E375" s="449" t="s">
        <v>99</v>
      </c>
      <c r="G375" s="450"/>
      <c r="H375" s="451"/>
      <c r="I375" s="452"/>
      <c r="J375" s="451"/>
      <c r="K375" s="451"/>
      <c r="L375" s="451"/>
      <c r="M375" s="451"/>
      <c r="N375" s="451"/>
      <c r="O375" s="451"/>
      <c r="P375" s="453"/>
      <c r="Q375" s="451"/>
      <c r="R375" s="451"/>
      <c r="S375" s="451"/>
      <c r="T375" s="451"/>
      <c r="U375" s="451"/>
      <c r="V375" s="451"/>
      <c r="W375" s="451"/>
      <c r="X375" s="451"/>
      <c r="Y375" s="1279"/>
      <c r="Z375" s="1280"/>
      <c r="AH375" s="454"/>
      <c r="AI375" s="454"/>
      <c r="AJ375" s="454"/>
      <c r="AK375" s="454"/>
      <c r="AL375" s="454"/>
      <c r="AM375" s="454"/>
      <c r="AN375" s="454"/>
      <c r="AO375" s="454"/>
      <c r="AP375" s="454"/>
      <c r="AQ375" s="454"/>
      <c r="AR375" s="454"/>
      <c r="AS375" s="454"/>
      <c r="AT375" s="454"/>
      <c r="AU375" s="454"/>
      <c r="AV375" s="454"/>
      <c r="AW375" s="454"/>
      <c r="AX375" s="454"/>
      <c r="AY375" s="454"/>
      <c r="AZ375" s="454"/>
      <c r="BA375" s="454"/>
      <c r="BB375" s="454"/>
    </row>
    <row r="376" spans="1:54" ht="33" customHeight="1">
      <c r="A376" s="333" t="s">
        <v>100</v>
      </c>
      <c r="B376" s="88" t="s">
        <v>101</v>
      </c>
      <c r="C376" s="1170" t="s">
        <v>343</v>
      </c>
      <c r="D376" s="1170" t="s">
        <v>344</v>
      </c>
      <c r="E376" s="130" t="s">
        <v>345</v>
      </c>
      <c r="F376" s="455"/>
      <c r="H376" s="1271" t="s">
        <v>102</v>
      </c>
      <c r="I376" s="1271"/>
      <c r="J376" s="1271"/>
      <c r="K376" s="456"/>
      <c r="L376" s="1271" t="s">
        <v>103</v>
      </c>
      <c r="M376" s="1271"/>
      <c r="N376" s="1271"/>
      <c r="Y376" s="457" t="s">
        <v>104</v>
      </c>
      <c r="Z376" s="458" t="s">
        <v>105</v>
      </c>
      <c r="AA376" s="459" t="s">
        <v>106</v>
      </c>
      <c r="AB376" s="459"/>
      <c r="AC376" s="459" t="s">
        <v>107</v>
      </c>
      <c r="AD376" s="460" t="s">
        <v>108</v>
      </c>
      <c r="AE376" s="420"/>
      <c r="AF376" s="420"/>
      <c r="AG376" s="460" t="s">
        <v>109</v>
      </c>
      <c r="AH376" s="193"/>
      <c r="AI376" s="193"/>
      <c r="AJ376" s="193"/>
      <c r="AK376" s="193"/>
      <c r="AL376" s="193"/>
      <c r="AM376" s="193"/>
      <c r="AN376" s="182"/>
      <c r="AO376" s="182"/>
      <c r="AP376" s="182"/>
      <c r="AQ376" s="182"/>
      <c r="AR376" s="182"/>
      <c r="AS376" s="182"/>
      <c r="AT376" s="182"/>
      <c r="AU376" s="182"/>
      <c r="AV376" s="182"/>
      <c r="AW376" s="182"/>
      <c r="AX376" s="182"/>
      <c r="AY376" s="182"/>
      <c r="AZ376" s="182"/>
      <c r="BA376" s="182"/>
      <c r="BB376" s="182"/>
    </row>
    <row r="377" spans="1:54" ht="17.149999999999999" customHeight="1">
      <c r="A377" s="76">
        <v>1</v>
      </c>
      <c r="B377" s="161" t="s">
        <v>38</v>
      </c>
      <c r="C377" s="461">
        <v>2829.402</v>
      </c>
      <c r="D377" s="461">
        <v>7.0060000000000855</v>
      </c>
      <c r="E377" s="462">
        <f>D377/C377</f>
        <v>2.4761416016529591E-3</v>
      </c>
      <c r="F377" s="455"/>
      <c r="H377" s="463"/>
      <c r="I377" s="463"/>
      <c r="J377" s="461"/>
      <c r="L377" s="464"/>
      <c r="M377" s="464"/>
      <c r="N377" s="461"/>
      <c r="Y377" s="465"/>
      <c r="Z377" s="235"/>
      <c r="AA377" s="465">
        <f>Y377+Z377</f>
        <v>0</v>
      </c>
      <c r="AB377" s="466"/>
      <c r="AC377" s="465"/>
      <c r="AD377" s="235"/>
      <c r="AE377" s="235"/>
      <c r="AF377" s="235"/>
      <c r="AG377" s="465">
        <f>SUM(AC377:AD377)</f>
        <v>0</v>
      </c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82"/>
      <c r="AR377" s="182"/>
      <c r="AS377" s="182"/>
      <c r="AT377" s="182"/>
      <c r="AU377" s="182"/>
      <c r="AV377" s="182"/>
      <c r="AW377" s="182"/>
      <c r="AX377" s="182"/>
      <c r="AY377" s="182"/>
      <c r="AZ377" s="182"/>
      <c r="BA377" s="182"/>
      <c r="BB377" s="182"/>
    </row>
    <row r="378" spans="1:54" ht="17.149999999999999" customHeight="1">
      <c r="A378" s="76">
        <v>2</v>
      </c>
      <c r="B378" s="161" t="s">
        <v>39</v>
      </c>
      <c r="C378" s="461">
        <v>6004.152</v>
      </c>
      <c r="D378" s="461">
        <v>13.099999999999454</v>
      </c>
      <c r="E378" s="462">
        <f t="shared" ref="E378:E410" si="21">D378/C378</f>
        <v>2.1818235114633099E-3</v>
      </c>
      <c r="F378" s="455"/>
      <c r="H378" s="463"/>
      <c r="I378" s="463"/>
      <c r="J378" s="461"/>
      <c r="L378" s="467"/>
      <c r="M378" s="464"/>
      <c r="N378" s="461"/>
      <c r="Y378" s="465"/>
      <c r="Z378" s="468"/>
      <c r="AA378" s="465">
        <f>Y378+Z378</f>
        <v>0</v>
      </c>
      <c r="AB378" s="465"/>
      <c r="AC378" s="465"/>
      <c r="AD378" s="235"/>
      <c r="AE378" s="235"/>
      <c r="AF378" s="235"/>
      <c r="AG378" s="235">
        <f>SUM(AC378:AD378)</f>
        <v>0</v>
      </c>
      <c r="AH378" s="182"/>
      <c r="AI378" s="182"/>
      <c r="AJ378" s="182"/>
      <c r="AK378" s="182"/>
      <c r="AL378" s="182"/>
      <c r="AM378" s="182"/>
      <c r="AN378" s="182"/>
      <c r="AO378" s="182"/>
      <c r="AP378" s="182"/>
      <c r="AQ378" s="182"/>
      <c r="AR378" s="182"/>
      <c r="AS378" s="182"/>
      <c r="AT378" s="182"/>
      <c r="AU378" s="182"/>
      <c r="AV378" s="182"/>
      <c r="AW378" s="182"/>
      <c r="AX378" s="182"/>
      <c r="AY378" s="182"/>
      <c r="AZ378" s="182"/>
      <c r="BA378" s="182"/>
      <c r="BB378" s="182"/>
    </row>
    <row r="379" spans="1:54" ht="17.149999999999999" customHeight="1">
      <c r="A379" s="76">
        <v>3</v>
      </c>
      <c r="B379" s="161" t="s">
        <v>40</v>
      </c>
      <c r="C379" s="461">
        <v>2816.9430000000002</v>
      </c>
      <c r="D379" s="461">
        <v>5.3900000000002137</v>
      </c>
      <c r="E379" s="462">
        <f t="shared" si="21"/>
        <v>1.9134217483279617E-3</v>
      </c>
      <c r="F379" s="455"/>
      <c r="H379" s="463"/>
      <c r="I379" s="463"/>
      <c r="J379" s="461"/>
      <c r="L379" s="464"/>
      <c r="M379" s="464"/>
      <c r="N379" s="461"/>
      <c r="Y379" s="465"/>
      <c r="Z379" s="468"/>
      <c r="AA379" s="465">
        <f t="shared" ref="AA379:AA409" si="22">Y379+Z379</f>
        <v>0</v>
      </c>
      <c r="AB379" s="465"/>
      <c r="AC379" s="465"/>
      <c r="AD379" s="235"/>
      <c r="AE379" s="235"/>
      <c r="AF379" s="235"/>
      <c r="AG379" s="235">
        <f t="shared" ref="AG379:AG409" si="23">SUM(AC379:AD379)</f>
        <v>0</v>
      </c>
      <c r="AH379" s="182"/>
      <c r="AI379" s="182"/>
      <c r="AJ379" s="182"/>
      <c r="AK379" s="182"/>
      <c r="AL379" s="182"/>
      <c r="AM379" s="182"/>
      <c r="AN379" s="182"/>
      <c r="AO379" s="182"/>
      <c r="AP379" s="182"/>
      <c r="AQ379" s="182"/>
      <c r="AR379" s="182"/>
      <c r="AS379" s="182"/>
      <c r="AT379" s="182"/>
      <c r="AU379" s="182"/>
      <c r="AV379" s="182"/>
      <c r="AW379" s="182"/>
      <c r="AX379" s="182"/>
      <c r="AY379" s="182"/>
      <c r="AZ379" s="182"/>
      <c r="BA379" s="182"/>
      <c r="BB379" s="182"/>
    </row>
    <row r="380" spans="1:54" ht="17.149999999999999" customHeight="1">
      <c r="A380" s="76">
        <v>4</v>
      </c>
      <c r="B380" s="161" t="s">
        <v>41</v>
      </c>
      <c r="C380" s="461">
        <v>5565.66</v>
      </c>
      <c r="D380" s="461">
        <v>13.152000000000044</v>
      </c>
      <c r="E380" s="462">
        <f t="shared" si="21"/>
        <v>2.3630620627203324E-3</v>
      </c>
      <c r="F380" s="469"/>
      <c r="H380" s="463"/>
      <c r="I380" s="463"/>
      <c r="J380" s="461"/>
      <c r="L380" s="464"/>
      <c r="M380" s="464"/>
      <c r="N380" s="461"/>
      <c r="Y380" s="465"/>
      <c r="Z380" s="468"/>
      <c r="AA380" s="465">
        <f t="shared" si="22"/>
        <v>0</v>
      </c>
      <c r="AB380" s="465"/>
      <c r="AC380" s="465"/>
      <c r="AD380" s="235"/>
      <c r="AE380" s="235"/>
      <c r="AF380" s="235"/>
      <c r="AG380" s="235">
        <f t="shared" si="23"/>
        <v>0</v>
      </c>
      <c r="AH380" s="182"/>
      <c r="AI380" s="182"/>
      <c r="AJ380" s="182"/>
      <c r="AK380" s="182"/>
      <c r="AL380" s="182"/>
      <c r="AM380" s="182"/>
      <c r="AN380" s="182"/>
      <c r="AO380" s="182"/>
      <c r="AP380" s="182"/>
      <c r="AQ380" s="182"/>
      <c r="AR380" s="182"/>
      <c r="AS380" s="182"/>
      <c r="AT380" s="182"/>
      <c r="AU380" s="182"/>
      <c r="AV380" s="182"/>
      <c r="AW380" s="182"/>
      <c r="AX380" s="182"/>
      <c r="AY380" s="182"/>
      <c r="AZ380" s="182"/>
      <c r="BA380" s="182"/>
      <c r="BB380" s="182"/>
    </row>
    <row r="381" spans="1:54" ht="17.149999999999999" customHeight="1">
      <c r="A381" s="76">
        <v>5</v>
      </c>
      <c r="B381" s="161" t="s">
        <v>42</v>
      </c>
      <c r="C381" s="461">
        <v>1851.1110000000001</v>
      </c>
      <c r="D381" s="461">
        <v>4.3129999999997608</v>
      </c>
      <c r="E381" s="462">
        <f t="shared" si="21"/>
        <v>2.3299521206452561E-3</v>
      </c>
      <c r="F381" s="455"/>
      <c r="H381" s="463"/>
      <c r="I381" s="463"/>
      <c r="J381" s="461"/>
      <c r="L381" s="464"/>
      <c r="M381" s="464"/>
      <c r="N381" s="461"/>
      <c r="Y381" s="465"/>
      <c r="Z381" s="468"/>
      <c r="AA381" s="465">
        <f t="shared" si="22"/>
        <v>0</v>
      </c>
      <c r="AB381" s="465"/>
      <c r="AC381" s="465"/>
      <c r="AD381" s="235"/>
      <c r="AE381" s="235"/>
      <c r="AF381" s="235"/>
      <c r="AG381" s="235">
        <f t="shared" si="23"/>
        <v>0</v>
      </c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82"/>
      <c r="AR381" s="182"/>
      <c r="AS381" s="182"/>
      <c r="AT381" s="182"/>
      <c r="AU381" s="182"/>
      <c r="AV381" s="182"/>
      <c r="AW381" s="182"/>
      <c r="AX381" s="182"/>
      <c r="AY381" s="182"/>
      <c r="AZ381" s="182"/>
      <c r="BA381" s="182"/>
      <c r="BB381" s="182"/>
    </row>
    <row r="382" spans="1:54" ht="17.149999999999999" customHeight="1">
      <c r="A382" s="76">
        <v>6</v>
      </c>
      <c r="B382" s="161" t="s">
        <v>43</v>
      </c>
      <c r="C382" s="461">
        <v>3127.8090000000002</v>
      </c>
      <c r="D382" s="461">
        <v>6.2450000000001182</v>
      </c>
      <c r="E382" s="462">
        <f t="shared" si="21"/>
        <v>1.9966052914356719E-3</v>
      </c>
      <c r="F382" s="455"/>
      <c r="H382" s="463"/>
      <c r="I382" s="463"/>
      <c r="J382" s="461"/>
      <c r="L382" s="464"/>
      <c r="M382" s="464"/>
      <c r="N382" s="461"/>
      <c r="Y382" s="465"/>
      <c r="Z382" s="468"/>
      <c r="AA382" s="465">
        <f t="shared" si="22"/>
        <v>0</v>
      </c>
      <c r="AB382" s="465"/>
      <c r="AC382" s="465"/>
      <c r="AD382" s="235"/>
      <c r="AE382" s="235"/>
      <c r="AF382" s="235"/>
      <c r="AG382" s="235">
        <f t="shared" si="23"/>
        <v>0</v>
      </c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82"/>
      <c r="AR382" s="182"/>
      <c r="AS382" s="182"/>
      <c r="AT382" s="182"/>
      <c r="AU382" s="182"/>
      <c r="AV382" s="182"/>
      <c r="AW382" s="182"/>
      <c r="AX382" s="182"/>
      <c r="AY382" s="182"/>
      <c r="AZ382" s="182"/>
      <c r="BA382" s="182"/>
      <c r="BB382" s="182"/>
    </row>
    <row r="383" spans="1:54" ht="17.149999999999999" customHeight="1">
      <c r="A383" s="76">
        <v>7</v>
      </c>
      <c r="B383" s="161" t="s">
        <v>44</v>
      </c>
      <c r="C383" s="461">
        <v>2584.674</v>
      </c>
      <c r="D383" s="461">
        <v>6.5649999999998272</v>
      </c>
      <c r="E383" s="462">
        <f t="shared" si="21"/>
        <v>2.5399721589646615E-3</v>
      </c>
      <c r="F383" s="455"/>
      <c r="H383" s="463"/>
      <c r="I383" s="463"/>
      <c r="J383" s="461"/>
      <c r="L383" s="464"/>
      <c r="M383" s="464"/>
      <c r="N383" s="461"/>
      <c r="Y383" s="465"/>
      <c r="Z383" s="468"/>
      <c r="AA383" s="465">
        <f t="shared" si="22"/>
        <v>0</v>
      </c>
      <c r="AB383" s="465"/>
      <c r="AC383" s="465"/>
      <c r="AD383" s="235"/>
      <c r="AE383" s="235"/>
      <c r="AF383" s="235"/>
      <c r="AG383" s="235">
        <f t="shared" si="23"/>
        <v>0</v>
      </c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82"/>
      <c r="AR383" s="182"/>
      <c r="AS383" s="182"/>
      <c r="AT383" s="182"/>
      <c r="AU383" s="182"/>
      <c r="AV383" s="182"/>
      <c r="AW383" s="182"/>
      <c r="AX383" s="182"/>
      <c r="AY383" s="182"/>
      <c r="AZ383" s="182"/>
      <c r="BA383" s="182"/>
      <c r="BB383" s="182"/>
    </row>
    <row r="384" spans="1:54" ht="17.149999999999999" customHeight="1">
      <c r="A384" s="76">
        <v>8</v>
      </c>
      <c r="B384" s="161" t="s">
        <v>45</v>
      </c>
      <c r="C384" s="461">
        <v>6882.0630000000001</v>
      </c>
      <c r="D384" s="461">
        <v>20.168999999999869</v>
      </c>
      <c r="E384" s="462">
        <f t="shared" si="21"/>
        <v>2.9306619250651831E-3</v>
      </c>
      <c r="F384" s="469"/>
      <c r="H384" s="463"/>
      <c r="I384" s="463"/>
      <c r="J384" s="461"/>
      <c r="L384" s="464"/>
      <c r="M384" s="464"/>
      <c r="N384" s="461"/>
      <c r="Y384" s="465"/>
      <c r="Z384" s="468"/>
      <c r="AA384" s="465">
        <f t="shared" si="22"/>
        <v>0</v>
      </c>
      <c r="AB384" s="465"/>
      <c r="AC384" s="465"/>
      <c r="AD384" s="235"/>
      <c r="AE384" s="235"/>
      <c r="AF384" s="235"/>
      <c r="AG384" s="235">
        <f t="shared" si="23"/>
        <v>0</v>
      </c>
      <c r="AH384" s="182"/>
      <c r="AI384" s="182"/>
      <c r="AJ384" s="182"/>
      <c r="AK384" s="182"/>
      <c r="AL384" s="182"/>
      <c r="AM384" s="182"/>
      <c r="AN384" s="182"/>
      <c r="AO384" s="182"/>
      <c r="AP384" s="182"/>
      <c r="AQ384" s="182"/>
      <c r="AR384" s="182"/>
      <c r="AS384" s="182"/>
      <c r="AT384" s="182"/>
      <c r="AU384" s="182"/>
      <c r="AV384" s="182"/>
      <c r="AW384" s="182"/>
      <c r="AX384" s="182"/>
      <c r="AY384" s="182"/>
      <c r="AZ384" s="182"/>
      <c r="BA384" s="182"/>
      <c r="BB384" s="182"/>
    </row>
    <row r="385" spans="1:54" ht="17.149999999999999" customHeight="1">
      <c r="A385" s="76">
        <v>9</v>
      </c>
      <c r="B385" s="161" t="s">
        <v>46</v>
      </c>
      <c r="C385" s="461">
        <v>3397.7129999999997</v>
      </c>
      <c r="D385" s="461">
        <v>7.5479999999997744</v>
      </c>
      <c r="E385" s="462">
        <f t="shared" si="21"/>
        <v>2.2214942815946418E-3</v>
      </c>
      <c r="F385" s="455"/>
      <c r="H385" s="463"/>
      <c r="I385" s="463"/>
      <c r="J385" s="461"/>
      <c r="L385" s="464"/>
      <c r="M385" s="464"/>
      <c r="N385" s="461"/>
      <c r="Y385" s="465"/>
      <c r="Z385" s="468"/>
      <c r="AA385" s="465">
        <f t="shared" si="22"/>
        <v>0</v>
      </c>
      <c r="AB385" s="465"/>
      <c r="AC385" s="465"/>
      <c r="AD385" s="235"/>
      <c r="AE385" s="235"/>
      <c r="AF385" s="235"/>
      <c r="AG385" s="235">
        <f t="shared" si="23"/>
        <v>0</v>
      </c>
      <c r="AH385" s="182"/>
      <c r="AI385" s="182"/>
      <c r="AJ385" s="182"/>
      <c r="AK385" s="182"/>
      <c r="AL385" s="182"/>
      <c r="AM385" s="182"/>
      <c r="AN385" s="182"/>
      <c r="AO385" s="182"/>
      <c r="AP385" s="182"/>
      <c r="AQ385" s="182"/>
      <c r="AR385" s="182"/>
      <c r="AS385" s="182"/>
      <c r="AT385" s="182"/>
      <c r="AU385" s="182"/>
      <c r="AV385" s="182"/>
      <c r="AW385" s="182"/>
      <c r="AX385" s="182"/>
      <c r="AY385" s="182"/>
      <c r="AZ385" s="182"/>
      <c r="BA385" s="182"/>
      <c r="BB385" s="182"/>
    </row>
    <row r="386" spans="1:54" ht="17.149999999999999" customHeight="1">
      <c r="A386" s="76">
        <v>10</v>
      </c>
      <c r="B386" s="161" t="s">
        <v>47</v>
      </c>
      <c r="C386" s="461">
        <v>554.26800000000003</v>
      </c>
      <c r="D386" s="461">
        <v>1.3679999999999666</v>
      </c>
      <c r="E386" s="462">
        <f t="shared" si="21"/>
        <v>2.4681201151788785E-3</v>
      </c>
      <c r="F386" s="455"/>
      <c r="H386" s="463"/>
      <c r="I386" s="463"/>
      <c r="J386" s="461"/>
      <c r="L386" s="464"/>
      <c r="M386" s="464"/>
      <c r="N386" s="461"/>
      <c r="Y386" s="465"/>
      <c r="Z386" s="468"/>
      <c r="AA386" s="465">
        <f t="shared" si="22"/>
        <v>0</v>
      </c>
      <c r="AB386" s="465"/>
      <c r="AC386" s="465"/>
      <c r="AD386" s="235"/>
      <c r="AE386" s="235"/>
      <c r="AF386" s="235"/>
      <c r="AG386" s="235">
        <f t="shared" si="23"/>
        <v>0</v>
      </c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82"/>
      <c r="AR386" s="182"/>
      <c r="AS386" s="182"/>
      <c r="AT386" s="182"/>
      <c r="AU386" s="182"/>
      <c r="AV386" s="182"/>
      <c r="AW386" s="182"/>
      <c r="AX386" s="182"/>
      <c r="AY386" s="182"/>
      <c r="AZ386" s="182"/>
      <c r="BA386" s="182"/>
      <c r="BB386" s="182"/>
    </row>
    <row r="387" spans="1:54" ht="17.149999999999999" customHeight="1">
      <c r="A387" s="76">
        <v>11</v>
      </c>
      <c r="B387" s="161" t="s">
        <v>48</v>
      </c>
      <c r="C387" s="461">
        <v>3947.5259999999998</v>
      </c>
      <c r="D387" s="461">
        <v>7.2959999999998217</v>
      </c>
      <c r="E387" s="462">
        <f t="shared" si="21"/>
        <v>1.848246218010932E-3</v>
      </c>
      <c r="F387" s="455"/>
      <c r="H387" s="463"/>
      <c r="I387" s="463"/>
      <c r="J387" s="461"/>
      <c r="L387" s="464"/>
      <c r="M387" s="464"/>
      <c r="N387" s="461"/>
      <c r="Y387" s="465"/>
      <c r="Z387" s="468"/>
      <c r="AA387" s="465">
        <f t="shared" si="22"/>
        <v>0</v>
      </c>
      <c r="AB387" s="465"/>
      <c r="AC387" s="465"/>
      <c r="AD387" s="235"/>
      <c r="AE387" s="235"/>
      <c r="AF387" s="235"/>
      <c r="AG387" s="235">
        <f t="shared" si="23"/>
        <v>0</v>
      </c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82"/>
      <c r="AR387" s="182"/>
      <c r="AS387" s="182"/>
      <c r="AT387" s="182"/>
      <c r="AU387" s="182"/>
      <c r="AV387" s="182"/>
      <c r="AW387" s="182"/>
      <c r="AX387" s="182"/>
      <c r="AY387" s="182"/>
      <c r="AZ387" s="182"/>
      <c r="BA387" s="182"/>
      <c r="BB387" s="182"/>
    </row>
    <row r="388" spans="1:54" ht="17.149999999999999" customHeight="1">
      <c r="A388" s="76">
        <v>12</v>
      </c>
      <c r="B388" s="161" t="s">
        <v>49</v>
      </c>
      <c r="C388" s="461">
        <v>2828.5230000000001</v>
      </c>
      <c r="D388" s="461">
        <v>6.5169999999998254</v>
      </c>
      <c r="E388" s="462">
        <f t="shared" si="21"/>
        <v>2.3040293467650164E-3</v>
      </c>
      <c r="F388" s="469"/>
      <c r="H388" s="463"/>
      <c r="I388" s="463"/>
      <c r="J388" s="461"/>
      <c r="L388" s="464"/>
      <c r="M388" s="464"/>
      <c r="N388" s="461"/>
      <c r="Y388" s="465"/>
      <c r="Z388" s="468"/>
      <c r="AA388" s="465">
        <f t="shared" si="22"/>
        <v>0</v>
      </c>
      <c r="AB388" s="465"/>
      <c r="AC388" s="465"/>
      <c r="AD388" s="235"/>
      <c r="AE388" s="235"/>
      <c r="AF388" s="235"/>
      <c r="AG388" s="235">
        <f t="shared" si="23"/>
        <v>0</v>
      </c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82"/>
      <c r="AR388" s="182"/>
      <c r="AS388" s="182"/>
      <c r="AT388" s="182"/>
      <c r="AU388" s="182"/>
      <c r="AV388" s="182"/>
      <c r="AW388" s="182"/>
      <c r="AX388" s="182"/>
      <c r="AY388" s="182"/>
      <c r="AZ388" s="182"/>
      <c r="BA388" s="182"/>
      <c r="BB388" s="182"/>
    </row>
    <row r="389" spans="1:54" ht="17.149999999999999" customHeight="1">
      <c r="A389" s="76">
        <v>13</v>
      </c>
      <c r="B389" s="161" t="s">
        <v>50</v>
      </c>
      <c r="C389" s="461">
        <v>2476.6709999999998</v>
      </c>
      <c r="D389" s="461">
        <v>4.4839999999998099</v>
      </c>
      <c r="E389" s="462">
        <f t="shared" si="21"/>
        <v>1.8104948134006536E-3</v>
      </c>
      <c r="F389" s="455"/>
      <c r="H389" s="463"/>
      <c r="I389" s="463"/>
      <c r="J389" s="461"/>
      <c r="L389" s="464"/>
      <c r="M389" s="464"/>
      <c r="N389" s="461"/>
      <c r="Y389" s="465"/>
      <c r="Z389" s="468"/>
      <c r="AA389" s="465">
        <f t="shared" si="22"/>
        <v>0</v>
      </c>
      <c r="AB389" s="465"/>
      <c r="AC389" s="465"/>
      <c r="AD389" s="235"/>
      <c r="AE389" s="235"/>
      <c r="AF389" s="235"/>
      <c r="AG389" s="235">
        <f t="shared" si="23"/>
        <v>0</v>
      </c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82"/>
      <c r="AR389" s="182"/>
      <c r="AS389" s="182"/>
      <c r="AT389" s="182"/>
      <c r="AU389" s="182"/>
      <c r="AV389" s="182"/>
      <c r="AW389" s="182"/>
      <c r="AX389" s="182"/>
      <c r="AY389" s="182"/>
      <c r="AZ389" s="182"/>
      <c r="BA389" s="182"/>
      <c r="BB389" s="182"/>
    </row>
    <row r="390" spans="1:54" ht="17.149999999999999" customHeight="1">
      <c r="A390" s="76">
        <v>14</v>
      </c>
      <c r="B390" s="161" t="s">
        <v>51</v>
      </c>
      <c r="C390" s="461">
        <v>2083.9949999999999</v>
      </c>
      <c r="D390" s="461">
        <v>6.5612999999998465</v>
      </c>
      <c r="E390" s="462">
        <f t="shared" si="21"/>
        <v>3.148424060518306E-3</v>
      </c>
      <c r="F390" s="455"/>
      <c r="H390" s="463"/>
      <c r="I390" s="463"/>
      <c r="J390" s="461"/>
      <c r="L390" s="464"/>
      <c r="M390" s="464"/>
      <c r="N390" s="461"/>
      <c r="Y390" s="465"/>
      <c r="Z390" s="468"/>
      <c r="AA390" s="465">
        <f t="shared" si="22"/>
        <v>0</v>
      </c>
      <c r="AB390" s="465"/>
      <c r="AC390" s="465"/>
      <c r="AD390" s="235"/>
      <c r="AE390" s="235"/>
      <c r="AF390" s="235"/>
      <c r="AG390" s="235">
        <f t="shared" si="23"/>
        <v>0</v>
      </c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82"/>
      <c r="AR390" s="182"/>
      <c r="AS390" s="182"/>
      <c r="AT390" s="182"/>
      <c r="AU390" s="182"/>
      <c r="AV390" s="182"/>
      <c r="AW390" s="182"/>
      <c r="AX390" s="182"/>
      <c r="AY390" s="182"/>
      <c r="AZ390" s="182"/>
      <c r="BA390" s="182"/>
      <c r="BB390" s="182"/>
    </row>
    <row r="391" spans="1:54" ht="17.149999999999999" customHeight="1">
      <c r="A391" s="76">
        <v>15</v>
      </c>
      <c r="B391" s="161" t="s">
        <v>52</v>
      </c>
      <c r="C391" s="461">
        <v>2014.0809999999999</v>
      </c>
      <c r="D391" s="461">
        <v>4.4839999999999236</v>
      </c>
      <c r="E391" s="462">
        <f t="shared" si="21"/>
        <v>2.2263255549304739E-3</v>
      </c>
      <c r="F391" s="455"/>
      <c r="H391" s="463"/>
      <c r="I391" s="470"/>
      <c r="J391" s="461"/>
      <c r="L391" s="464"/>
      <c r="M391" s="471"/>
      <c r="N391" s="461"/>
      <c r="Y391" s="465"/>
      <c r="Z391" s="468"/>
      <c r="AA391" s="465">
        <f t="shared" si="22"/>
        <v>0</v>
      </c>
      <c r="AB391" s="465"/>
      <c r="AC391" s="465"/>
      <c r="AD391" s="235"/>
      <c r="AE391" s="235"/>
      <c r="AF391" s="235"/>
      <c r="AG391" s="235">
        <f t="shared" si="23"/>
        <v>0</v>
      </c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82"/>
      <c r="AR391" s="182"/>
      <c r="AS391" s="182"/>
      <c r="AT391" s="182"/>
      <c r="AU391" s="182"/>
      <c r="AV391" s="182"/>
      <c r="AW391" s="182"/>
      <c r="AX391" s="182"/>
      <c r="AY391" s="182"/>
      <c r="AZ391" s="182"/>
      <c r="BA391" s="182"/>
      <c r="BB391" s="182"/>
    </row>
    <row r="392" spans="1:54" ht="17.149999999999999" customHeight="1">
      <c r="A392" s="76">
        <v>16</v>
      </c>
      <c r="B392" s="161" t="s">
        <v>53</v>
      </c>
      <c r="C392" s="461">
        <v>4458.3960000000006</v>
      </c>
      <c r="D392" s="461">
        <v>8.6390000000005784</v>
      </c>
      <c r="E392" s="462">
        <f t="shared" si="21"/>
        <v>1.9376923898192483E-3</v>
      </c>
      <c r="F392" s="469"/>
      <c r="H392" s="463"/>
      <c r="I392" s="472"/>
      <c r="J392" s="461"/>
      <c r="L392" s="464"/>
      <c r="M392" s="471"/>
      <c r="N392" s="461"/>
      <c r="Y392" s="465"/>
      <c r="Z392" s="468"/>
      <c r="AA392" s="465">
        <f t="shared" si="22"/>
        <v>0</v>
      </c>
      <c r="AB392" s="465"/>
      <c r="AC392" s="465"/>
      <c r="AD392" s="235"/>
      <c r="AE392" s="235"/>
      <c r="AF392" s="235"/>
      <c r="AG392" s="235">
        <f t="shared" si="23"/>
        <v>0</v>
      </c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82"/>
      <c r="AR392" s="182"/>
      <c r="AS392" s="182"/>
      <c r="AT392" s="182"/>
      <c r="AU392" s="182"/>
      <c r="AV392" s="182"/>
      <c r="AW392" s="182"/>
      <c r="AX392" s="182"/>
      <c r="AY392" s="182"/>
      <c r="AZ392" s="182"/>
      <c r="BA392" s="182"/>
      <c r="BB392" s="182"/>
    </row>
    <row r="393" spans="1:54" ht="17.149999999999999" customHeight="1">
      <c r="A393" s="76">
        <v>17</v>
      </c>
      <c r="B393" s="161" t="s">
        <v>54</v>
      </c>
      <c r="C393" s="461">
        <v>1920.549</v>
      </c>
      <c r="D393" s="461">
        <v>7.1044500000000426</v>
      </c>
      <c r="E393" s="462">
        <f t="shared" si="21"/>
        <v>3.6991766416790421E-3</v>
      </c>
      <c r="F393" s="455"/>
      <c r="H393" s="472"/>
      <c r="I393" s="472"/>
      <c r="J393" s="461"/>
      <c r="L393" s="471"/>
      <c r="M393" s="471"/>
      <c r="N393" s="461"/>
      <c r="Y393" s="465"/>
      <c r="Z393" s="468"/>
      <c r="AA393" s="465">
        <f t="shared" si="22"/>
        <v>0</v>
      </c>
      <c r="AB393" s="465"/>
      <c r="AC393" s="465"/>
      <c r="AD393" s="235"/>
      <c r="AE393" s="235"/>
      <c r="AF393" s="235"/>
      <c r="AG393" s="235">
        <f t="shared" si="23"/>
        <v>0</v>
      </c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82"/>
      <c r="AR393" s="182"/>
      <c r="AS393" s="182"/>
      <c r="AT393" s="182"/>
      <c r="AU393" s="182"/>
      <c r="AV393" s="182"/>
      <c r="AW393" s="182"/>
      <c r="AX393" s="182"/>
      <c r="AY393" s="182"/>
      <c r="AZ393" s="182"/>
      <c r="BA393" s="182"/>
      <c r="BB393" s="182"/>
    </row>
    <row r="394" spans="1:54" ht="17.149999999999999" customHeight="1">
      <c r="A394" s="76">
        <v>18</v>
      </c>
      <c r="B394" s="161" t="s">
        <v>55</v>
      </c>
      <c r="C394" s="461">
        <v>4521.348</v>
      </c>
      <c r="D394" s="461">
        <v>9.6339999999997872</v>
      </c>
      <c r="E394" s="462">
        <f t="shared" si="21"/>
        <v>2.1307804663564466E-3</v>
      </c>
      <c r="F394" s="455"/>
      <c r="H394" s="472"/>
      <c r="I394" s="472"/>
      <c r="J394" s="461"/>
      <c r="L394" s="471"/>
      <c r="M394" s="471"/>
      <c r="N394" s="461"/>
      <c r="Y394" s="465"/>
      <c r="Z394" s="468"/>
      <c r="AA394" s="465">
        <f t="shared" si="22"/>
        <v>0</v>
      </c>
      <c r="AB394" s="465"/>
      <c r="AC394" s="465"/>
      <c r="AD394" s="235"/>
      <c r="AE394" s="235"/>
      <c r="AF394" s="235"/>
      <c r="AG394" s="235">
        <f t="shared" si="23"/>
        <v>0</v>
      </c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82"/>
      <c r="AR394" s="182"/>
      <c r="AS394" s="182"/>
      <c r="AT394" s="182"/>
      <c r="AU394" s="182"/>
      <c r="AV394" s="182"/>
      <c r="AW394" s="182"/>
      <c r="AX394" s="182"/>
      <c r="AY394" s="182"/>
      <c r="AZ394" s="182"/>
      <c r="BA394" s="182"/>
      <c r="BB394" s="182"/>
    </row>
    <row r="395" spans="1:54" ht="17.149999999999999" customHeight="1">
      <c r="A395" s="76">
        <v>19</v>
      </c>
      <c r="B395" s="161" t="s">
        <v>56</v>
      </c>
      <c r="C395" s="461">
        <v>3321.5520000000001</v>
      </c>
      <c r="D395" s="461">
        <v>7.7279999999998381</v>
      </c>
      <c r="E395" s="462">
        <f t="shared" si="21"/>
        <v>2.3266232170984641E-3</v>
      </c>
      <c r="F395" s="469"/>
      <c r="H395" s="472"/>
      <c r="I395" s="472"/>
      <c r="J395" s="461"/>
      <c r="L395" s="471"/>
      <c r="M395" s="471"/>
      <c r="N395" s="461"/>
      <c r="Y395" s="465"/>
      <c r="Z395" s="468"/>
      <c r="AA395" s="465">
        <f t="shared" si="22"/>
        <v>0</v>
      </c>
      <c r="AB395" s="465"/>
      <c r="AC395" s="465"/>
      <c r="AD395" s="235"/>
      <c r="AE395" s="235"/>
      <c r="AF395" s="235"/>
      <c r="AG395" s="235">
        <f t="shared" si="23"/>
        <v>0</v>
      </c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82"/>
      <c r="AR395" s="182"/>
      <c r="AS395" s="182"/>
      <c r="AT395" s="182"/>
      <c r="AU395" s="182"/>
      <c r="AV395" s="182"/>
      <c r="AW395" s="182"/>
      <c r="AX395" s="182"/>
      <c r="AY395" s="182"/>
      <c r="AZ395" s="182"/>
      <c r="BA395" s="182"/>
      <c r="BB395" s="182"/>
    </row>
    <row r="396" spans="1:54" ht="17.149999999999999" customHeight="1">
      <c r="A396" s="76">
        <v>20</v>
      </c>
      <c r="B396" s="161" t="s">
        <v>57</v>
      </c>
      <c r="C396" s="461">
        <v>4009.95</v>
      </c>
      <c r="D396" s="461">
        <v>9.9870000000003074</v>
      </c>
      <c r="E396" s="462">
        <f t="shared" si="21"/>
        <v>2.4905547450717112E-3</v>
      </c>
      <c r="F396" s="455"/>
      <c r="H396" s="472"/>
      <c r="I396" s="470"/>
      <c r="J396" s="461"/>
      <c r="L396" s="471"/>
      <c r="M396" s="471"/>
      <c r="N396" s="461"/>
      <c r="Y396" s="465"/>
      <c r="Z396" s="468"/>
      <c r="AA396" s="465">
        <f t="shared" si="22"/>
        <v>0</v>
      </c>
      <c r="AB396" s="465"/>
      <c r="AC396" s="465"/>
      <c r="AD396" s="235"/>
      <c r="AE396" s="235"/>
      <c r="AF396" s="235"/>
      <c r="AG396" s="235">
        <f t="shared" si="23"/>
        <v>0</v>
      </c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82"/>
      <c r="AR396" s="182"/>
      <c r="AS396" s="182"/>
      <c r="AT396" s="182"/>
      <c r="AU396" s="182"/>
      <c r="AV396" s="182"/>
      <c r="AW396" s="182"/>
      <c r="AX396" s="182"/>
      <c r="AY396" s="182"/>
      <c r="AZ396" s="182"/>
      <c r="BA396" s="182"/>
      <c r="BB396" s="182"/>
    </row>
    <row r="397" spans="1:54" ht="17.149999999999999" customHeight="1">
      <c r="A397" s="76">
        <v>21</v>
      </c>
      <c r="B397" s="161" t="s">
        <v>58</v>
      </c>
      <c r="C397" s="461">
        <v>3627.8819999999996</v>
      </c>
      <c r="D397" s="461">
        <v>8.3151000000002568</v>
      </c>
      <c r="E397" s="462">
        <f t="shared" si="21"/>
        <v>2.2919984718357041E-3</v>
      </c>
      <c r="F397" s="455"/>
      <c r="H397" s="472"/>
      <c r="I397" s="472"/>
      <c r="J397" s="461"/>
      <c r="L397" s="471"/>
      <c r="M397" s="471"/>
      <c r="N397" s="461"/>
      <c r="Y397" s="465"/>
      <c r="Z397" s="468"/>
      <c r="AA397" s="465">
        <f t="shared" si="22"/>
        <v>0</v>
      </c>
      <c r="AB397" s="465"/>
      <c r="AC397" s="465"/>
      <c r="AD397" s="235"/>
      <c r="AE397" s="235"/>
      <c r="AF397" s="235"/>
      <c r="AG397" s="235">
        <f t="shared" si="23"/>
        <v>0</v>
      </c>
      <c r="AH397" s="182"/>
      <c r="AI397" s="182"/>
      <c r="AJ397" s="182"/>
      <c r="AK397" s="182"/>
      <c r="AL397" s="182"/>
      <c r="AM397" s="182"/>
      <c r="AN397" s="182"/>
      <c r="AO397" s="182"/>
      <c r="AP397" s="182"/>
      <c r="AQ397" s="182"/>
      <c r="AR397" s="182"/>
      <c r="AS397" s="182"/>
      <c r="AT397" s="182"/>
      <c r="AU397" s="182"/>
      <c r="AV397" s="182"/>
      <c r="AW397" s="182"/>
      <c r="AX397" s="182"/>
      <c r="AY397" s="182"/>
      <c r="AZ397" s="182"/>
      <c r="BA397" s="182"/>
      <c r="BB397" s="182"/>
    </row>
    <row r="398" spans="1:54" ht="17.149999999999999" customHeight="1">
      <c r="A398" s="76">
        <v>22</v>
      </c>
      <c r="B398" s="161" t="s">
        <v>59</v>
      </c>
      <c r="C398" s="461">
        <v>6900.5460000000003</v>
      </c>
      <c r="D398" s="461">
        <v>22.473050000000967</v>
      </c>
      <c r="E398" s="462">
        <f t="shared" si="21"/>
        <v>3.2567060635493141E-3</v>
      </c>
      <c r="F398" s="455"/>
      <c r="H398" s="472"/>
      <c r="I398" s="470"/>
      <c r="J398" s="461"/>
      <c r="L398" s="471"/>
      <c r="M398" s="471"/>
      <c r="N398" s="461"/>
      <c r="Y398" s="465"/>
      <c r="Z398" s="468"/>
      <c r="AA398" s="465">
        <f t="shared" si="22"/>
        <v>0</v>
      </c>
      <c r="AB398" s="465"/>
      <c r="AC398" s="465"/>
      <c r="AD398" s="235"/>
      <c r="AE398" s="235"/>
      <c r="AF398" s="235"/>
      <c r="AG398" s="235">
        <f t="shared" si="23"/>
        <v>0</v>
      </c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82"/>
      <c r="AR398" s="182"/>
      <c r="AS398" s="182"/>
      <c r="AT398" s="182"/>
      <c r="AU398" s="182"/>
      <c r="AV398" s="182"/>
      <c r="AW398" s="182"/>
      <c r="AX398" s="182"/>
      <c r="AY398" s="182"/>
      <c r="AZ398" s="182"/>
      <c r="BA398" s="182"/>
      <c r="BB398" s="182"/>
    </row>
    <row r="399" spans="1:54" ht="17.149999999999999" customHeight="1">
      <c r="A399" s="76">
        <v>23</v>
      </c>
      <c r="B399" s="161" t="s">
        <v>60</v>
      </c>
      <c r="C399" s="461">
        <v>2189.7839999999997</v>
      </c>
      <c r="D399" s="461">
        <v>5.2599999999999909</v>
      </c>
      <c r="E399" s="462">
        <f t="shared" si="21"/>
        <v>2.4020633998604389E-3</v>
      </c>
      <c r="F399" s="469"/>
      <c r="H399" s="472"/>
      <c r="I399" s="472"/>
      <c r="J399" s="461"/>
      <c r="L399" s="471"/>
      <c r="M399" s="471"/>
      <c r="N399" s="461"/>
      <c r="Y399" s="465"/>
      <c r="Z399" s="468"/>
      <c r="AA399" s="465">
        <f t="shared" si="22"/>
        <v>0</v>
      </c>
      <c r="AB399" s="465"/>
      <c r="AC399" s="465"/>
      <c r="AD399" s="235"/>
      <c r="AE399" s="235"/>
      <c r="AF399" s="235"/>
      <c r="AG399" s="235">
        <f t="shared" si="23"/>
        <v>0</v>
      </c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82"/>
      <c r="AR399" s="182"/>
      <c r="AS399" s="182"/>
      <c r="AT399" s="182"/>
      <c r="AU399" s="182"/>
      <c r="AV399" s="182"/>
      <c r="AW399" s="182"/>
      <c r="AX399" s="182"/>
      <c r="AY399" s="182"/>
      <c r="AZ399" s="182"/>
      <c r="BA399" s="182"/>
      <c r="BB399" s="182"/>
    </row>
    <row r="400" spans="1:54" ht="17.149999999999999" customHeight="1">
      <c r="A400" s="76">
        <v>24</v>
      </c>
      <c r="B400" s="161" t="s">
        <v>61</v>
      </c>
      <c r="C400" s="461">
        <v>1653.8429999999998</v>
      </c>
      <c r="D400" s="461">
        <v>6.7669999999998254</v>
      </c>
      <c r="E400" s="462">
        <f t="shared" si="21"/>
        <v>4.0916822213473867E-3</v>
      </c>
      <c r="F400" s="469"/>
      <c r="H400" s="472"/>
      <c r="I400" s="472"/>
      <c r="J400" s="461"/>
      <c r="L400" s="471"/>
      <c r="M400" s="471"/>
      <c r="N400" s="461"/>
      <c r="Y400" s="465"/>
      <c r="Z400" s="468"/>
      <c r="AA400" s="465">
        <f t="shared" si="22"/>
        <v>0</v>
      </c>
      <c r="AB400" s="465"/>
      <c r="AC400" s="465"/>
      <c r="AD400" s="235"/>
      <c r="AE400" s="235"/>
      <c r="AF400" s="235"/>
      <c r="AG400" s="235">
        <f t="shared" si="23"/>
        <v>0</v>
      </c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82"/>
      <c r="AR400" s="182"/>
      <c r="AS400" s="182"/>
      <c r="AT400" s="182"/>
      <c r="AU400" s="182"/>
      <c r="AV400" s="182"/>
      <c r="AW400" s="182"/>
      <c r="AX400" s="182"/>
      <c r="AY400" s="182"/>
      <c r="AZ400" s="182"/>
      <c r="BA400" s="182"/>
      <c r="BB400" s="182"/>
    </row>
    <row r="401" spans="1:142" ht="17.149999999999999" customHeight="1">
      <c r="A401" s="76">
        <v>25</v>
      </c>
      <c r="B401" s="161" t="s">
        <v>62</v>
      </c>
      <c r="C401" s="461">
        <v>3515.4210000000003</v>
      </c>
      <c r="D401" s="461">
        <v>13.309999999999945</v>
      </c>
      <c r="E401" s="462">
        <f t="shared" si="21"/>
        <v>3.786175254684985E-3</v>
      </c>
      <c r="F401" s="469"/>
      <c r="H401" s="472"/>
      <c r="I401" s="472"/>
      <c r="J401" s="461"/>
      <c r="L401" s="471"/>
      <c r="M401" s="471"/>
      <c r="N401" s="461"/>
      <c r="Y401" s="465"/>
      <c r="Z401" s="468"/>
      <c r="AA401" s="465">
        <f t="shared" si="22"/>
        <v>0</v>
      </c>
      <c r="AB401" s="465"/>
      <c r="AC401" s="465"/>
      <c r="AD401" s="235"/>
      <c r="AE401" s="235"/>
      <c r="AF401" s="235"/>
      <c r="AG401" s="235">
        <f t="shared" si="23"/>
        <v>0</v>
      </c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82"/>
      <c r="AR401" s="182"/>
      <c r="AS401" s="182"/>
      <c r="AT401" s="182"/>
      <c r="AU401" s="182"/>
      <c r="AV401" s="182"/>
      <c r="AW401" s="182"/>
      <c r="AX401" s="182"/>
      <c r="AY401" s="182"/>
      <c r="AZ401" s="182"/>
      <c r="BA401" s="182"/>
      <c r="BB401" s="182"/>
    </row>
    <row r="402" spans="1:142" ht="17.149999999999999" customHeight="1">
      <c r="A402" s="76">
        <v>26</v>
      </c>
      <c r="B402" s="161" t="s">
        <v>63</v>
      </c>
      <c r="C402" s="461">
        <v>3484.5509999999999</v>
      </c>
      <c r="D402" s="461">
        <v>6.2789999999999964</v>
      </c>
      <c r="E402" s="462">
        <f t="shared" si="21"/>
        <v>1.8019538241799292E-3</v>
      </c>
      <c r="F402" s="469"/>
      <c r="H402" s="472"/>
      <c r="I402" s="472"/>
      <c r="J402" s="461"/>
      <c r="L402" s="471"/>
      <c r="M402" s="471"/>
      <c r="N402" s="461"/>
      <c r="Y402" s="465"/>
      <c r="Z402" s="468"/>
      <c r="AA402" s="465">
        <f t="shared" si="22"/>
        <v>0</v>
      </c>
      <c r="AB402" s="465"/>
      <c r="AC402" s="465"/>
      <c r="AD402" s="235"/>
      <c r="AE402" s="235"/>
      <c r="AF402" s="235"/>
      <c r="AG402" s="235">
        <f t="shared" si="23"/>
        <v>0</v>
      </c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82"/>
      <c r="AR402" s="182"/>
      <c r="AS402" s="182"/>
      <c r="AT402" s="182"/>
      <c r="AU402" s="182"/>
      <c r="AV402" s="182"/>
      <c r="AW402" s="182"/>
      <c r="AX402" s="182"/>
      <c r="AY402" s="182"/>
      <c r="AZ402" s="182"/>
      <c r="BA402" s="182"/>
      <c r="BB402" s="182"/>
    </row>
    <row r="403" spans="1:142" ht="17.149999999999999" customHeight="1">
      <c r="A403" s="76">
        <v>27</v>
      </c>
      <c r="B403" s="161" t="s">
        <v>64</v>
      </c>
      <c r="C403" s="461">
        <v>2477.826</v>
      </c>
      <c r="D403" s="461">
        <v>5.7940000000003238</v>
      </c>
      <c r="E403" s="462">
        <f t="shared" si="21"/>
        <v>2.3383401417211391E-3</v>
      </c>
      <c r="F403" s="469"/>
      <c r="H403" s="472"/>
      <c r="I403" s="472"/>
      <c r="J403" s="461"/>
      <c r="L403" s="471"/>
      <c r="M403" s="471"/>
      <c r="N403" s="461"/>
      <c r="Y403" s="465"/>
      <c r="Z403" s="468"/>
      <c r="AA403" s="465">
        <f t="shared" si="22"/>
        <v>0</v>
      </c>
      <c r="AB403" s="465"/>
      <c r="AC403" s="465"/>
      <c r="AD403" s="235"/>
      <c r="AE403" s="235"/>
      <c r="AF403" s="235"/>
      <c r="AG403" s="235">
        <f t="shared" si="23"/>
        <v>0</v>
      </c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82"/>
      <c r="AR403" s="182"/>
      <c r="AS403" s="182"/>
      <c r="AT403" s="182"/>
      <c r="AU403" s="182"/>
      <c r="AV403" s="182"/>
      <c r="AW403" s="182"/>
      <c r="AX403" s="182"/>
      <c r="AY403" s="182"/>
      <c r="AZ403" s="182"/>
      <c r="BA403" s="182"/>
      <c r="BB403" s="182"/>
    </row>
    <row r="404" spans="1:142" ht="17.149999999999999" customHeight="1">
      <c r="A404" s="256">
        <v>28</v>
      </c>
      <c r="B404" s="166" t="s">
        <v>65</v>
      </c>
      <c r="C404" s="461">
        <v>2477.3969999999999</v>
      </c>
      <c r="D404" s="461">
        <v>0</v>
      </c>
      <c r="E404" s="462">
        <f t="shared" si="21"/>
        <v>0</v>
      </c>
      <c r="F404" s="469"/>
      <c r="H404" s="473"/>
      <c r="I404" s="474"/>
      <c r="J404" s="461"/>
      <c r="L404" s="475"/>
      <c r="M404" s="476"/>
      <c r="N404" s="461"/>
      <c r="Y404" s="465"/>
      <c r="Z404" s="468"/>
      <c r="AA404" s="465"/>
      <c r="AB404" s="465"/>
      <c r="AC404" s="465"/>
      <c r="AD404" s="235"/>
      <c r="AE404" s="235"/>
      <c r="AF404" s="235"/>
      <c r="AG404" s="235"/>
      <c r="AH404" s="182"/>
      <c r="AI404" s="182"/>
      <c r="AJ404" s="182"/>
      <c r="AK404" s="182"/>
      <c r="AL404" s="182"/>
      <c r="AM404" s="182"/>
      <c r="AN404" s="182"/>
      <c r="AO404" s="182"/>
      <c r="AP404" s="182"/>
      <c r="AQ404" s="182"/>
      <c r="AR404" s="182"/>
      <c r="AS404" s="182"/>
      <c r="AT404" s="182"/>
      <c r="AU404" s="182"/>
      <c r="AV404" s="182"/>
      <c r="AW404" s="182"/>
      <c r="AX404" s="182"/>
      <c r="AY404" s="182"/>
      <c r="AZ404" s="182"/>
      <c r="BA404" s="182"/>
      <c r="BB404" s="182"/>
    </row>
    <row r="405" spans="1:142" ht="17.149999999999999" customHeight="1">
      <c r="A405" s="256">
        <v>29</v>
      </c>
      <c r="B405" s="166" t="s">
        <v>66</v>
      </c>
      <c r="C405" s="461">
        <v>1323.0419999999999</v>
      </c>
      <c r="D405" s="461">
        <v>0</v>
      </c>
      <c r="E405" s="462">
        <f t="shared" si="21"/>
        <v>0</v>
      </c>
      <c r="F405" s="469"/>
      <c r="H405" s="473"/>
      <c r="I405" s="474"/>
      <c r="J405" s="461"/>
      <c r="L405" s="475"/>
      <c r="M405" s="476"/>
      <c r="N405" s="461"/>
      <c r="Y405" s="465"/>
      <c r="Z405" s="468"/>
      <c r="AA405" s="465"/>
      <c r="AB405" s="465"/>
      <c r="AC405" s="465"/>
      <c r="AD405" s="235"/>
      <c r="AE405" s="235"/>
      <c r="AF405" s="235"/>
      <c r="AG405" s="235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82"/>
      <c r="AR405" s="182"/>
      <c r="AS405" s="182"/>
      <c r="AT405" s="182"/>
      <c r="AU405" s="182"/>
      <c r="AV405" s="182"/>
      <c r="AW405" s="182"/>
      <c r="AX405" s="182"/>
      <c r="AY405" s="182"/>
      <c r="AZ405" s="182"/>
      <c r="BA405" s="182"/>
      <c r="BB405" s="182"/>
    </row>
    <row r="406" spans="1:142" ht="17.149999999999999" customHeight="1">
      <c r="A406" s="256">
        <v>30</v>
      </c>
      <c r="B406" s="166" t="s">
        <v>67</v>
      </c>
      <c r="C406" s="461">
        <v>3082.2690000000002</v>
      </c>
      <c r="D406" s="461">
        <v>0</v>
      </c>
      <c r="E406" s="462">
        <f t="shared" si="21"/>
        <v>0</v>
      </c>
      <c r="F406" s="469"/>
      <c r="H406" s="473"/>
      <c r="I406" s="474"/>
      <c r="J406" s="461"/>
      <c r="L406" s="475"/>
      <c r="M406" s="476"/>
      <c r="N406" s="461"/>
      <c r="Y406" s="465"/>
      <c r="Z406" s="468"/>
      <c r="AA406" s="465"/>
      <c r="AB406" s="465"/>
      <c r="AC406" s="465"/>
      <c r="AD406" s="235"/>
      <c r="AE406" s="235"/>
      <c r="AF406" s="235"/>
      <c r="AG406" s="235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82"/>
      <c r="AR406" s="182"/>
      <c r="AS406" s="182"/>
      <c r="AT406" s="182"/>
      <c r="AU406" s="182"/>
      <c r="AV406" s="182"/>
      <c r="AW406" s="182"/>
      <c r="AX406" s="182"/>
      <c r="AY406" s="182"/>
      <c r="AZ406" s="182"/>
      <c r="BA406" s="182"/>
      <c r="BB406" s="182"/>
    </row>
    <row r="407" spans="1:142" ht="17.149999999999999" customHeight="1">
      <c r="A407" s="256">
        <v>31</v>
      </c>
      <c r="B407" s="166" t="s">
        <v>68</v>
      </c>
      <c r="C407" s="461">
        <v>588.327</v>
      </c>
      <c r="D407" s="461">
        <v>0</v>
      </c>
      <c r="E407" s="462">
        <f t="shared" si="21"/>
        <v>0</v>
      </c>
      <c r="F407" s="469"/>
      <c r="H407" s="473"/>
      <c r="I407" s="474"/>
      <c r="J407" s="461"/>
      <c r="L407" s="475"/>
      <c r="M407" s="476"/>
      <c r="N407" s="461"/>
      <c r="Y407" s="465"/>
      <c r="Z407" s="468"/>
      <c r="AA407" s="465"/>
      <c r="AB407" s="465"/>
      <c r="AC407" s="465"/>
      <c r="AD407" s="235"/>
      <c r="AE407" s="235"/>
      <c r="AF407" s="235"/>
      <c r="AG407" s="235"/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82"/>
      <c r="AR407" s="182"/>
      <c r="AS407" s="182"/>
      <c r="AT407" s="182"/>
      <c r="AU407" s="182"/>
      <c r="AV407" s="182"/>
      <c r="AW407" s="182"/>
      <c r="AX407" s="182"/>
      <c r="AY407" s="182"/>
      <c r="AZ407" s="182"/>
      <c r="BA407" s="182"/>
      <c r="BB407" s="182"/>
    </row>
    <row r="408" spans="1:142" ht="17.149999999999999" customHeight="1">
      <c r="A408" s="256">
        <v>32</v>
      </c>
      <c r="B408" s="166" t="s">
        <v>69</v>
      </c>
      <c r="C408" s="461">
        <v>1578.7860000000001</v>
      </c>
      <c r="D408" s="461">
        <v>0</v>
      </c>
      <c r="E408" s="462">
        <f t="shared" si="21"/>
        <v>0</v>
      </c>
      <c r="F408" s="469"/>
      <c r="H408" s="473"/>
      <c r="I408" s="474"/>
      <c r="J408" s="461"/>
      <c r="L408" s="475"/>
      <c r="M408" s="476"/>
      <c r="N408" s="461"/>
      <c r="Y408" s="465"/>
      <c r="Z408" s="468"/>
      <c r="AA408" s="465"/>
      <c r="AB408" s="465"/>
      <c r="AC408" s="465"/>
      <c r="AD408" s="235"/>
      <c r="AE408" s="235"/>
      <c r="AF408" s="235"/>
      <c r="AG408" s="235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82"/>
      <c r="AR408" s="182"/>
      <c r="AS408" s="182"/>
      <c r="AT408" s="182"/>
      <c r="AU408" s="182"/>
      <c r="AV408" s="182"/>
      <c r="AW408" s="182"/>
      <c r="AX408" s="182"/>
      <c r="AY408" s="182"/>
      <c r="AZ408" s="182"/>
      <c r="BA408" s="182"/>
      <c r="BB408" s="182"/>
    </row>
    <row r="409" spans="1:142" s="15" customFormat="1" ht="17.149999999999999" customHeight="1">
      <c r="A409" s="256">
        <v>33</v>
      </c>
      <c r="B409" s="166" t="s">
        <v>70</v>
      </c>
      <c r="C409" s="461">
        <v>1012.212</v>
      </c>
      <c r="D409" s="461">
        <v>0</v>
      </c>
      <c r="E409" s="462">
        <f t="shared" si="21"/>
        <v>0</v>
      </c>
      <c r="G409" s="406"/>
      <c r="H409" s="473"/>
      <c r="I409" s="474"/>
      <c r="J409" s="461"/>
      <c r="K409" s="118"/>
      <c r="L409" s="475"/>
      <c r="M409" s="476"/>
      <c r="N409" s="461"/>
      <c r="O409" s="118"/>
      <c r="P409" s="408"/>
      <c r="Q409" s="118"/>
      <c r="R409" s="118"/>
      <c r="S409" s="118"/>
      <c r="T409" s="118"/>
      <c r="U409" s="118"/>
      <c r="V409" s="118"/>
      <c r="W409" s="118"/>
      <c r="X409" s="118"/>
      <c r="Y409" s="425">
        <f>SUM(Y377:Y403)</f>
        <v>0</v>
      </c>
      <c r="Z409" s="477">
        <f>SUM(Z377:Z403)</f>
        <v>0</v>
      </c>
      <c r="AA409" s="425">
        <f t="shared" si="22"/>
        <v>0</v>
      </c>
      <c r="AB409" s="425"/>
      <c r="AC409" s="425">
        <f>SUM(AC377:AC403)</f>
        <v>0</v>
      </c>
      <c r="AD409" s="77">
        <f>SUM(AD377:AD403)</f>
        <v>0</v>
      </c>
      <c r="AE409" s="77"/>
      <c r="AF409" s="77"/>
      <c r="AG409" s="77">
        <f t="shared" si="23"/>
        <v>0</v>
      </c>
      <c r="AH409" s="265"/>
      <c r="AI409" s="265"/>
      <c r="AJ409" s="265"/>
      <c r="AK409" s="265"/>
      <c r="AL409" s="265"/>
      <c r="AM409" s="265"/>
      <c r="AN409" s="265"/>
      <c r="AO409" s="265"/>
      <c r="AP409" s="265"/>
      <c r="AQ409" s="265"/>
      <c r="AR409" s="265"/>
      <c r="AS409" s="265"/>
      <c r="AT409" s="265"/>
      <c r="AU409" s="265"/>
      <c r="AV409" s="265"/>
      <c r="AW409" s="265"/>
      <c r="AX409" s="265"/>
      <c r="AY409" s="265"/>
      <c r="AZ409" s="265"/>
      <c r="BA409" s="265"/>
      <c r="BB409" s="265"/>
    </row>
    <row r="410" spans="1:142" s="182" customFormat="1" ht="17.149999999999999" customHeight="1" thickBot="1">
      <c r="A410" s="478"/>
      <c r="B410" s="84" t="s">
        <v>84</v>
      </c>
      <c r="C410" s="479">
        <f>SUM(C377:C409)</f>
        <v>101108.272</v>
      </c>
      <c r="D410" s="479">
        <f>SUM(D377:D409)</f>
        <v>225.4889000000002</v>
      </c>
      <c r="E410" s="480">
        <f t="shared" si="21"/>
        <v>2.2301726212866167E-3</v>
      </c>
      <c r="G410" s="481"/>
      <c r="H410" s="482">
        <f>SUM(H377:H409)</f>
        <v>0</v>
      </c>
      <c r="I410" s="483">
        <f>SUM(I377:I409)</f>
        <v>0</v>
      </c>
      <c r="J410" s="484">
        <f t="shared" ref="J410" si="24">SUM(H410:I410)</f>
        <v>0</v>
      </c>
      <c r="K410" s="392"/>
      <c r="L410" s="485">
        <f>SUM(L377:L409)</f>
        <v>0</v>
      </c>
      <c r="M410" s="486">
        <f>SUM(M377:M409)</f>
        <v>0</v>
      </c>
      <c r="N410" s="484">
        <f>SUM(L410:M410)</f>
        <v>0</v>
      </c>
      <c r="O410" s="392"/>
      <c r="P410" s="487"/>
      <c r="Q410" s="392"/>
      <c r="R410" s="392"/>
      <c r="S410" s="392"/>
      <c r="T410" s="392"/>
      <c r="U410" s="392"/>
      <c r="V410" s="392"/>
      <c r="W410" s="392"/>
      <c r="X410" s="392"/>
      <c r="Y410" s="350"/>
      <c r="Z410" s="350"/>
      <c r="AA410" s="331"/>
      <c r="AB410" s="331"/>
    </row>
    <row r="411" spans="1:142" s="182" customFormat="1" ht="17.149999999999999" customHeight="1">
      <c r="A411" s="147"/>
      <c r="C411" s="332"/>
      <c r="D411" s="332"/>
      <c r="E411" s="488"/>
      <c r="G411" s="481"/>
      <c r="H411" s="489"/>
      <c r="I411" s="490"/>
      <c r="J411" s="332"/>
      <c r="K411" s="392"/>
      <c r="L411" s="491"/>
      <c r="M411" s="492"/>
      <c r="N411" s="332"/>
      <c r="O411" s="392"/>
      <c r="P411" s="487"/>
      <c r="Q411" s="392"/>
      <c r="R411" s="392"/>
      <c r="S411" s="392"/>
      <c r="T411" s="392"/>
      <c r="U411" s="392"/>
      <c r="V411" s="392"/>
      <c r="W411" s="392"/>
      <c r="X411" s="392"/>
      <c r="Y411" s="350"/>
      <c r="Z411" s="350"/>
      <c r="AA411" s="331"/>
      <c r="AB411" s="331"/>
    </row>
    <row r="412" spans="1:142" s="182" customFormat="1" ht="17.149999999999999" customHeight="1">
      <c r="A412" s="147"/>
      <c r="C412" s="332"/>
      <c r="D412" s="332"/>
      <c r="E412" s="488"/>
      <c r="G412" s="481"/>
      <c r="H412" s="489"/>
      <c r="I412" s="490"/>
      <c r="J412" s="332"/>
      <c r="K412" s="392"/>
      <c r="L412" s="491"/>
      <c r="M412" s="492"/>
      <c r="N412" s="332"/>
      <c r="O412" s="392"/>
      <c r="P412" s="487"/>
      <c r="Q412" s="392"/>
      <c r="R412" s="392"/>
      <c r="S412" s="392"/>
      <c r="T412" s="392"/>
      <c r="U412" s="392"/>
      <c r="V412" s="392"/>
      <c r="W412" s="392"/>
      <c r="X412" s="392"/>
      <c r="Y412" s="350"/>
      <c r="Z412" s="350"/>
      <c r="AA412" s="331"/>
      <c r="AB412" s="331"/>
    </row>
    <row r="413" spans="1:142" s="410" customFormat="1" ht="17.149999999999999" customHeight="1">
      <c r="A413" s="327" t="s">
        <v>349</v>
      </c>
      <c r="B413" s="321"/>
      <c r="C413" s="437"/>
      <c r="D413" s="321"/>
      <c r="E413" s="322"/>
      <c r="F413" s="320"/>
      <c r="G413" s="445"/>
      <c r="H413" s="446"/>
      <c r="I413" s="447"/>
      <c r="J413" s="446"/>
      <c r="K413" s="446"/>
      <c r="L413" s="446"/>
      <c r="M413" s="446"/>
      <c r="N413" s="446"/>
      <c r="O413" s="446"/>
      <c r="P413" s="448"/>
      <c r="Q413" s="446"/>
      <c r="R413" s="446"/>
      <c r="S413" s="446"/>
      <c r="T413" s="446"/>
      <c r="U413" s="446"/>
      <c r="V413" s="446"/>
      <c r="W413" s="446"/>
      <c r="X413" s="446"/>
      <c r="AH413" s="493"/>
      <c r="AI413" s="493"/>
      <c r="AJ413" s="493"/>
      <c r="AK413" s="493"/>
      <c r="AL413" s="493"/>
      <c r="AM413" s="493"/>
      <c r="AN413" s="493"/>
      <c r="AO413" s="493"/>
      <c r="AP413" s="493"/>
      <c r="AQ413" s="493"/>
      <c r="AR413" s="493"/>
      <c r="AS413" s="493"/>
      <c r="AT413" s="493"/>
      <c r="AU413" s="493"/>
      <c r="AV413" s="493"/>
      <c r="AW413" s="493"/>
      <c r="AX413" s="493"/>
      <c r="AY413" s="493"/>
      <c r="AZ413" s="493"/>
      <c r="BA413" s="493"/>
      <c r="BB413" s="493"/>
    </row>
    <row r="414" spans="1:142" s="67" customFormat="1" ht="17.149999999999999" customHeight="1" thickBot="1">
      <c r="A414" s="373" t="s">
        <v>350</v>
      </c>
      <c r="C414" s="374"/>
      <c r="D414" s="374"/>
      <c r="E414" s="375" t="s">
        <v>99</v>
      </c>
      <c r="G414" s="376"/>
      <c r="H414" s="378"/>
      <c r="I414" s="11"/>
      <c r="J414" s="378"/>
      <c r="K414" s="378"/>
      <c r="L414" s="378"/>
      <c r="M414" s="378"/>
      <c r="N414" s="378"/>
      <c r="O414" s="378"/>
      <c r="P414" s="379"/>
      <c r="Q414" s="378"/>
      <c r="R414" s="378"/>
      <c r="S414" s="378"/>
      <c r="T414" s="378"/>
      <c r="U414" s="378"/>
      <c r="V414" s="378"/>
      <c r="W414" s="378"/>
      <c r="X414" s="378"/>
      <c r="EL414" s="67" t="s">
        <v>110</v>
      </c>
    </row>
    <row r="415" spans="1:142" ht="28.5" customHeight="1">
      <c r="A415" s="333" t="s">
        <v>32</v>
      </c>
      <c r="B415" s="88" t="s">
        <v>101</v>
      </c>
      <c r="C415" s="1170" t="s">
        <v>346</v>
      </c>
      <c r="D415" s="1170" t="s">
        <v>347</v>
      </c>
      <c r="E415" s="130" t="s">
        <v>348</v>
      </c>
      <c r="F415" s="455"/>
      <c r="H415" s="1255" t="s">
        <v>111</v>
      </c>
      <c r="I415" s="1256"/>
      <c r="J415" s="1257"/>
      <c r="Z415" s="460" t="s">
        <v>112</v>
      </c>
      <c r="AA415" s="460" t="s">
        <v>113</v>
      </c>
      <c r="AB415" s="460"/>
      <c r="AC415" s="494" t="s">
        <v>84</v>
      </c>
      <c r="AD415" s="494"/>
      <c r="AE415" s="494"/>
      <c r="AF415" s="494"/>
      <c r="AG415" s="494"/>
      <c r="AH415" s="495"/>
      <c r="AI415" s="495"/>
    </row>
    <row r="416" spans="1:142" ht="17.149999999999999" customHeight="1">
      <c r="A416" s="496">
        <v>1</v>
      </c>
      <c r="B416" s="161" t="s">
        <v>38</v>
      </c>
      <c r="C416" s="461">
        <v>2829.402</v>
      </c>
      <c r="D416" s="497">
        <v>106.60000000000002</v>
      </c>
      <c r="E416" s="498">
        <f>D416/C416</f>
        <v>3.7675805700285794E-2</v>
      </c>
      <c r="H416" s="461"/>
      <c r="I416" s="461"/>
      <c r="J416" s="461"/>
      <c r="Z416" s="235"/>
      <c r="AA416" s="235"/>
      <c r="AB416" s="235"/>
      <c r="AC416" s="235"/>
      <c r="AD416" s="235"/>
      <c r="AE416" s="235"/>
      <c r="AF416" s="235"/>
      <c r="AG416" s="235"/>
      <c r="AH416" s="235"/>
      <c r="AI416" s="235"/>
    </row>
    <row r="417" spans="1:35" ht="17.149999999999999" customHeight="1">
      <c r="A417" s="496">
        <v>2</v>
      </c>
      <c r="B417" s="161" t="s">
        <v>39</v>
      </c>
      <c r="C417" s="461">
        <v>6004.152</v>
      </c>
      <c r="D417" s="497">
        <v>212.03099999999927</v>
      </c>
      <c r="E417" s="498">
        <f t="shared" ref="E417:E449" si="25">D417/C417</f>
        <v>3.5314062668633184E-2</v>
      </c>
      <c r="H417" s="461"/>
      <c r="I417" s="461"/>
      <c r="J417" s="461"/>
      <c r="Z417" s="235"/>
      <c r="AA417" s="235"/>
      <c r="AB417" s="235"/>
      <c r="AC417" s="499">
        <f t="shared" ref="AC417:AC449" si="26">Z417+AA417</f>
        <v>0</v>
      </c>
      <c r="AD417" s="235"/>
      <c r="AE417" s="235"/>
      <c r="AF417" s="235"/>
      <c r="AG417" s="235"/>
      <c r="AH417" s="235"/>
      <c r="AI417" s="235"/>
    </row>
    <row r="418" spans="1:35" ht="17.149999999999999" customHeight="1">
      <c r="A418" s="496">
        <v>3</v>
      </c>
      <c r="B418" s="161" t="s">
        <v>40</v>
      </c>
      <c r="C418" s="461">
        <v>2816.9430000000002</v>
      </c>
      <c r="D418" s="497">
        <v>83.89100000000019</v>
      </c>
      <c r="E418" s="498">
        <f t="shared" si="25"/>
        <v>2.9780865285524125E-2</v>
      </c>
      <c r="H418" s="461"/>
      <c r="I418" s="461"/>
      <c r="J418" s="461"/>
      <c r="Z418" s="235"/>
      <c r="AA418" s="235"/>
      <c r="AB418" s="235"/>
      <c r="AC418" s="499">
        <f t="shared" si="26"/>
        <v>0</v>
      </c>
      <c r="AD418" s="235"/>
      <c r="AE418" s="235"/>
      <c r="AF418" s="235"/>
      <c r="AG418" s="235"/>
      <c r="AH418" s="235"/>
      <c r="AI418" s="235"/>
    </row>
    <row r="419" spans="1:35" ht="17.149999999999999" customHeight="1">
      <c r="A419" s="496">
        <v>4</v>
      </c>
      <c r="B419" s="161" t="s">
        <v>41</v>
      </c>
      <c r="C419" s="461">
        <v>5565.66</v>
      </c>
      <c r="D419" s="497">
        <v>210.64400000000023</v>
      </c>
      <c r="E419" s="498">
        <f t="shared" si="25"/>
        <v>3.7847083724122606E-2</v>
      </c>
      <c r="H419" s="461"/>
      <c r="I419" s="461"/>
      <c r="J419" s="461"/>
      <c r="Z419" s="235"/>
      <c r="AA419" s="235"/>
      <c r="AB419" s="235"/>
      <c r="AC419" s="499">
        <f t="shared" si="26"/>
        <v>0</v>
      </c>
      <c r="AD419" s="235"/>
      <c r="AE419" s="235"/>
      <c r="AF419" s="235"/>
      <c r="AG419" s="235"/>
      <c r="AH419" s="235"/>
      <c r="AI419" s="235"/>
    </row>
    <row r="420" spans="1:35" ht="17.149999999999999" customHeight="1">
      <c r="A420" s="496">
        <v>5</v>
      </c>
      <c r="B420" s="161" t="s">
        <v>42</v>
      </c>
      <c r="C420" s="461">
        <v>1851.1110000000001</v>
      </c>
      <c r="D420" s="497">
        <v>70.332999999999743</v>
      </c>
      <c r="E420" s="498">
        <f t="shared" si="25"/>
        <v>3.7995020287816206E-2</v>
      </c>
      <c r="H420" s="461"/>
      <c r="I420" s="461"/>
      <c r="J420" s="461"/>
      <c r="Z420" s="235"/>
      <c r="AA420" s="235"/>
      <c r="AB420" s="235"/>
      <c r="AC420" s="499">
        <f t="shared" si="26"/>
        <v>0</v>
      </c>
      <c r="AD420" s="235"/>
      <c r="AE420" s="235"/>
      <c r="AF420" s="235"/>
      <c r="AG420" s="235"/>
      <c r="AH420" s="235"/>
      <c r="AI420" s="235"/>
    </row>
    <row r="421" spans="1:35" ht="17.149999999999999" customHeight="1">
      <c r="A421" s="496">
        <v>6</v>
      </c>
      <c r="B421" s="161" t="s">
        <v>43</v>
      </c>
      <c r="C421" s="461">
        <v>3127.8090000000002</v>
      </c>
      <c r="D421" s="497">
        <v>109.86500000000012</v>
      </c>
      <c r="E421" s="498">
        <f t="shared" si="25"/>
        <v>3.5125226636281218E-2</v>
      </c>
      <c r="H421" s="461"/>
      <c r="I421" s="461"/>
      <c r="J421" s="461"/>
      <c r="Z421" s="235"/>
      <c r="AA421" s="235"/>
      <c r="AB421" s="235"/>
      <c r="AC421" s="499">
        <f t="shared" si="26"/>
        <v>0</v>
      </c>
      <c r="AD421" s="235"/>
      <c r="AE421" s="235"/>
      <c r="AF421" s="235"/>
      <c r="AG421" s="235"/>
      <c r="AH421" s="235"/>
      <c r="AI421" s="235"/>
    </row>
    <row r="422" spans="1:35" ht="17.149999999999999" customHeight="1">
      <c r="A422" s="496">
        <v>7</v>
      </c>
      <c r="B422" s="161" t="s">
        <v>44</v>
      </c>
      <c r="C422" s="461">
        <v>2584.674</v>
      </c>
      <c r="D422" s="497">
        <v>96.456599999999639</v>
      </c>
      <c r="E422" s="498">
        <f t="shared" si="25"/>
        <v>3.7318671522984966E-2</v>
      </c>
      <c r="H422" s="461"/>
      <c r="I422" s="461"/>
      <c r="J422" s="461"/>
      <c r="Z422" s="235"/>
      <c r="AA422" s="235"/>
      <c r="AB422" s="235"/>
      <c r="AC422" s="499">
        <f t="shared" si="26"/>
        <v>0</v>
      </c>
      <c r="AD422" s="235"/>
      <c r="AE422" s="235"/>
      <c r="AF422" s="235"/>
      <c r="AG422" s="235"/>
      <c r="AH422" s="235"/>
      <c r="AI422" s="235"/>
    </row>
    <row r="423" spans="1:35" ht="17.149999999999999" customHeight="1">
      <c r="A423" s="496">
        <v>8</v>
      </c>
      <c r="B423" s="161" t="s">
        <v>45</v>
      </c>
      <c r="C423" s="461">
        <v>6882.0630000000001</v>
      </c>
      <c r="D423" s="497">
        <v>264.5630000000001</v>
      </c>
      <c r="E423" s="498">
        <f t="shared" si="25"/>
        <v>3.8442397286976321E-2</v>
      </c>
      <c r="H423" s="461"/>
      <c r="I423" s="461"/>
      <c r="J423" s="461"/>
      <c r="Z423" s="235"/>
      <c r="AA423" s="235"/>
      <c r="AB423" s="235"/>
      <c r="AC423" s="499">
        <f t="shared" si="26"/>
        <v>0</v>
      </c>
      <c r="AD423" s="235"/>
      <c r="AE423" s="235"/>
      <c r="AF423" s="235"/>
      <c r="AG423" s="235"/>
      <c r="AH423" s="235"/>
      <c r="AI423" s="235"/>
    </row>
    <row r="424" spans="1:35" ht="17.149999999999999" customHeight="1">
      <c r="A424" s="496">
        <v>9</v>
      </c>
      <c r="B424" s="161" t="s">
        <v>46</v>
      </c>
      <c r="C424" s="461">
        <v>3397.7129999999997</v>
      </c>
      <c r="D424" s="497">
        <v>113.20199999999954</v>
      </c>
      <c r="E424" s="498">
        <f t="shared" si="25"/>
        <v>3.331711654280381E-2</v>
      </c>
      <c r="H424" s="461"/>
      <c r="I424" s="461"/>
      <c r="J424" s="461"/>
      <c r="Z424" s="235"/>
      <c r="AA424" s="235"/>
      <c r="AB424" s="235"/>
      <c r="AC424" s="499">
        <f t="shared" si="26"/>
        <v>0</v>
      </c>
      <c r="AD424" s="235"/>
      <c r="AE424" s="235"/>
      <c r="AF424" s="235"/>
      <c r="AG424" s="235"/>
      <c r="AH424" s="235"/>
      <c r="AI424" s="235"/>
    </row>
    <row r="425" spans="1:35" ht="17.149999999999999" customHeight="1">
      <c r="A425" s="496">
        <v>10</v>
      </c>
      <c r="B425" s="161" t="s">
        <v>47</v>
      </c>
      <c r="C425" s="461">
        <v>554.26800000000003</v>
      </c>
      <c r="D425" s="497">
        <v>13.189999999999955</v>
      </c>
      <c r="E425" s="498">
        <f t="shared" si="25"/>
        <v>2.3797152280124335E-2</v>
      </c>
      <c r="H425" s="461"/>
      <c r="I425" s="461"/>
      <c r="J425" s="461"/>
      <c r="Z425" s="235"/>
      <c r="AA425" s="235"/>
      <c r="AB425" s="235"/>
      <c r="AC425" s="499">
        <f t="shared" si="26"/>
        <v>0</v>
      </c>
      <c r="AD425" s="235"/>
      <c r="AE425" s="235"/>
      <c r="AF425" s="235"/>
      <c r="AG425" s="235"/>
      <c r="AH425" s="235"/>
      <c r="AI425" s="235"/>
    </row>
    <row r="426" spans="1:35" ht="17.149999999999999" customHeight="1">
      <c r="A426" s="496">
        <v>11</v>
      </c>
      <c r="B426" s="161" t="s">
        <v>48</v>
      </c>
      <c r="C426" s="461">
        <v>3947.5259999999998</v>
      </c>
      <c r="D426" s="497">
        <v>138.47299999999973</v>
      </c>
      <c r="E426" s="498">
        <f t="shared" si="25"/>
        <v>3.5078426335887272E-2</v>
      </c>
      <c r="H426" s="461"/>
      <c r="I426" s="461"/>
      <c r="J426" s="461"/>
      <c r="Z426" s="235"/>
      <c r="AA426" s="235"/>
      <c r="AB426" s="235"/>
      <c r="AC426" s="499">
        <f t="shared" si="26"/>
        <v>0</v>
      </c>
      <c r="AD426" s="235"/>
      <c r="AE426" s="235"/>
      <c r="AF426" s="235"/>
      <c r="AG426" s="235"/>
      <c r="AH426" s="235"/>
      <c r="AI426" s="235"/>
    </row>
    <row r="427" spans="1:35" ht="17.149999999999999" customHeight="1">
      <c r="A427" s="496">
        <v>12</v>
      </c>
      <c r="B427" s="161" t="s">
        <v>49</v>
      </c>
      <c r="C427" s="461">
        <v>2828.5230000000001</v>
      </c>
      <c r="D427" s="497">
        <v>62.795999999999935</v>
      </c>
      <c r="E427" s="498">
        <f t="shared" si="25"/>
        <v>2.2200986168399526E-2</v>
      </c>
      <c r="H427" s="461"/>
      <c r="I427" s="461"/>
      <c r="J427" s="461"/>
      <c r="Z427" s="235"/>
      <c r="AA427" s="235"/>
      <c r="AB427" s="235"/>
      <c r="AC427" s="499">
        <f t="shared" si="26"/>
        <v>0</v>
      </c>
      <c r="AD427" s="235"/>
      <c r="AE427" s="235"/>
      <c r="AF427" s="235"/>
      <c r="AG427" s="235"/>
      <c r="AH427" s="235"/>
      <c r="AI427" s="235"/>
    </row>
    <row r="428" spans="1:35" ht="17.149999999999999" customHeight="1">
      <c r="A428" s="496">
        <v>13</v>
      </c>
      <c r="B428" s="161" t="s">
        <v>50</v>
      </c>
      <c r="C428" s="461">
        <v>2476.6709999999998</v>
      </c>
      <c r="D428" s="497">
        <v>84.237999999999829</v>
      </c>
      <c r="E428" s="498">
        <f t="shared" si="25"/>
        <v>3.401259190259822E-2</v>
      </c>
      <c r="H428" s="461"/>
      <c r="I428" s="461"/>
      <c r="J428" s="461"/>
      <c r="Z428" s="235"/>
      <c r="AA428" s="235"/>
      <c r="AB428" s="235"/>
      <c r="AC428" s="499">
        <f t="shared" si="26"/>
        <v>0</v>
      </c>
      <c r="AD428" s="235"/>
      <c r="AE428" s="235"/>
      <c r="AF428" s="235"/>
      <c r="AG428" s="235"/>
      <c r="AH428" s="235"/>
      <c r="AI428" s="235"/>
    </row>
    <row r="429" spans="1:35" ht="17.149999999999999" customHeight="1">
      <c r="A429" s="496">
        <v>14</v>
      </c>
      <c r="B429" s="161" t="s">
        <v>51</v>
      </c>
      <c r="C429" s="461">
        <v>2083.9949999999999</v>
      </c>
      <c r="D429" s="497">
        <v>78.790299999999661</v>
      </c>
      <c r="E429" s="498">
        <f t="shared" si="25"/>
        <v>3.7807336389962386E-2</v>
      </c>
      <c r="H429" s="461"/>
      <c r="I429" s="461"/>
      <c r="J429" s="461"/>
      <c r="Z429" s="235"/>
      <c r="AA429" s="235"/>
      <c r="AB429" s="235"/>
      <c r="AC429" s="499">
        <f t="shared" si="26"/>
        <v>0</v>
      </c>
      <c r="AD429" s="235"/>
      <c r="AE429" s="235"/>
      <c r="AF429" s="235"/>
      <c r="AG429" s="235"/>
      <c r="AH429" s="235"/>
      <c r="AI429" s="235"/>
    </row>
    <row r="430" spans="1:35" ht="17.149999999999999" customHeight="1">
      <c r="A430" s="496">
        <v>15</v>
      </c>
      <c r="B430" s="161" t="s">
        <v>52</v>
      </c>
      <c r="C430" s="461">
        <v>2014.0809999999999</v>
      </c>
      <c r="D430" s="497">
        <v>46.245999999999924</v>
      </c>
      <c r="E430" s="498">
        <f t="shared" si="25"/>
        <v>2.2961340680935836E-2</v>
      </c>
      <c r="H430" s="461"/>
      <c r="I430" s="461"/>
      <c r="J430" s="461"/>
      <c r="Z430" s="235"/>
      <c r="AA430" s="235"/>
      <c r="AB430" s="235"/>
      <c r="AC430" s="499">
        <f t="shared" si="26"/>
        <v>0</v>
      </c>
      <c r="AD430" s="235"/>
      <c r="AE430" s="235"/>
      <c r="AF430" s="235"/>
      <c r="AG430" s="235"/>
      <c r="AH430" s="235"/>
      <c r="AI430" s="235"/>
    </row>
    <row r="431" spans="1:35" ht="17.149999999999999" customHeight="1">
      <c r="A431" s="496">
        <v>16</v>
      </c>
      <c r="B431" s="161" t="s">
        <v>53</v>
      </c>
      <c r="C431" s="461">
        <v>4458.3960000000006</v>
      </c>
      <c r="D431" s="497">
        <v>128.62200000000053</v>
      </c>
      <c r="E431" s="498">
        <f t="shared" si="25"/>
        <v>2.8849388883356371E-2</v>
      </c>
      <c r="H431" s="461"/>
      <c r="I431" s="461"/>
      <c r="J431" s="461"/>
      <c r="Z431" s="235"/>
      <c r="AA431" s="235"/>
      <c r="AB431" s="235"/>
      <c r="AC431" s="499">
        <f t="shared" si="26"/>
        <v>0</v>
      </c>
      <c r="AD431" s="235"/>
      <c r="AE431" s="235"/>
      <c r="AF431" s="235"/>
      <c r="AG431" s="235"/>
      <c r="AH431" s="235"/>
      <c r="AI431" s="235"/>
    </row>
    <row r="432" spans="1:35" ht="17.149999999999999" customHeight="1">
      <c r="A432" s="496">
        <v>17</v>
      </c>
      <c r="B432" s="161" t="s">
        <v>54</v>
      </c>
      <c r="C432" s="461">
        <v>1920.549</v>
      </c>
      <c r="D432" s="497">
        <v>83.930649999999901</v>
      </c>
      <c r="E432" s="498">
        <f t="shared" si="25"/>
        <v>4.3701384343747492E-2</v>
      </c>
      <c r="H432" s="461"/>
      <c r="I432" s="461"/>
      <c r="J432" s="461"/>
      <c r="Z432" s="235"/>
      <c r="AA432" s="235"/>
      <c r="AB432" s="235"/>
      <c r="AC432" s="499">
        <f t="shared" si="26"/>
        <v>0</v>
      </c>
      <c r="AD432" s="235"/>
      <c r="AE432" s="235"/>
      <c r="AF432" s="235"/>
      <c r="AG432" s="235"/>
      <c r="AH432" s="235"/>
      <c r="AI432" s="235"/>
    </row>
    <row r="433" spans="1:35" ht="17.149999999999999" customHeight="1">
      <c r="A433" s="496">
        <v>18</v>
      </c>
      <c r="B433" s="161" t="s">
        <v>55</v>
      </c>
      <c r="C433" s="461">
        <v>4521.348</v>
      </c>
      <c r="D433" s="497">
        <v>170.44599999999991</v>
      </c>
      <c r="E433" s="498">
        <f t="shared" si="25"/>
        <v>3.7698049342806593E-2</v>
      </c>
      <c r="H433" s="461"/>
      <c r="I433" s="461"/>
      <c r="J433" s="461"/>
      <c r="Z433" s="235"/>
      <c r="AA433" s="235"/>
      <c r="AB433" s="235"/>
      <c r="AC433" s="499">
        <f t="shared" si="26"/>
        <v>0</v>
      </c>
      <c r="AD433" s="235"/>
      <c r="AE433" s="235"/>
      <c r="AF433" s="235"/>
      <c r="AG433" s="235"/>
      <c r="AH433" s="235"/>
      <c r="AI433" s="235"/>
    </row>
    <row r="434" spans="1:35" ht="17.149999999999999" customHeight="1">
      <c r="A434" s="496">
        <v>19</v>
      </c>
      <c r="B434" s="161" t="s">
        <v>56</v>
      </c>
      <c r="C434" s="461">
        <v>3321.5520000000001</v>
      </c>
      <c r="D434" s="497">
        <v>127.59899999999971</v>
      </c>
      <c r="E434" s="498">
        <f t="shared" si="25"/>
        <v>3.8415475657162586E-2</v>
      </c>
      <c r="H434" s="461"/>
      <c r="I434" s="461"/>
      <c r="J434" s="461"/>
      <c r="Z434" s="235"/>
      <c r="AA434" s="235"/>
      <c r="AB434" s="235"/>
      <c r="AC434" s="499">
        <f t="shared" si="26"/>
        <v>0</v>
      </c>
      <c r="AD434" s="235"/>
      <c r="AE434" s="235"/>
      <c r="AF434" s="235"/>
      <c r="AG434" s="235"/>
      <c r="AH434" s="235"/>
      <c r="AI434" s="235"/>
    </row>
    <row r="435" spans="1:35" ht="17.149999999999999" customHeight="1">
      <c r="A435" s="496">
        <v>20</v>
      </c>
      <c r="B435" s="161" t="s">
        <v>57</v>
      </c>
      <c r="C435" s="461">
        <v>4009.95</v>
      </c>
      <c r="D435" s="497">
        <v>144.72700000000032</v>
      </c>
      <c r="E435" s="500">
        <f t="shared" si="25"/>
        <v>3.6091971221586382E-2</v>
      </c>
      <c r="H435" s="461"/>
      <c r="I435" s="461"/>
      <c r="J435" s="461"/>
      <c r="Z435" s="235"/>
      <c r="AA435" s="235"/>
      <c r="AB435" s="235"/>
      <c r="AC435" s="499">
        <f t="shared" si="26"/>
        <v>0</v>
      </c>
      <c r="AD435" s="235"/>
      <c r="AE435" s="235"/>
      <c r="AF435" s="235"/>
      <c r="AG435" s="235"/>
      <c r="AH435" s="235"/>
      <c r="AI435" s="235"/>
    </row>
    <row r="436" spans="1:35" ht="17.149999999999999" customHeight="1">
      <c r="A436" s="496">
        <v>21</v>
      </c>
      <c r="B436" s="161" t="s">
        <v>58</v>
      </c>
      <c r="C436" s="461">
        <v>3627.8819999999996</v>
      </c>
      <c r="D436" s="497">
        <v>137.84670000000028</v>
      </c>
      <c r="E436" s="498">
        <f t="shared" si="25"/>
        <v>3.7996467360294599E-2</v>
      </c>
      <c r="H436" s="461"/>
      <c r="I436" s="461"/>
      <c r="J436" s="461"/>
      <c r="Z436" s="235"/>
      <c r="AA436" s="235"/>
      <c r="AB436" s="235"/>
      <c r="AC436" s="499">
        <f t="shared" si="26"/>
        <v>0</v>
      </c>
      <c r="AD436" s="235"/>
      <c r="AE436" s="235"/>
      <c r="AF436" s="235"/>
      <c r="AG436" s="235"/>
      <c r="AH436" s="235"/>
      <c r="AI436" s="235"/>
    </row>
    <row r="437" spans="1:35" ht="17.149999999999999" customHeight="1">
      <c r="A437" s="496">
        <v>22</v>
      </c>
      <c r="B437" s="161" t="s">
        <v>59</v>
      </c>
      <c r="C437" s="461">
        <v>6900.5460000000003</v>
      </c>
      <c r="D437" s="497">
        <v>256.13875000000098</v>
      </c>
      <c r="E437" s="498">
        <f t="shared" si="25"/>
        <v>3.7118620758415488E-2</v>
      </c>
      <c r="H437" s="461"/>
      <c r="I437" s="461"/>
      <c r="J437" s="461"/>
      <c r="Z437" s="235"/>
      <c r="AA437" s="235"/>
      <c r="AB437" s="235"/>
      <c r="AC437" s="499">
        <f t="shared" si="26"/>
        <v>0</v>
      </c>
      <c r="AD437" s="235"/>
      <c r="AE437" s="235"/>
      <c r="AF437" s="235"/>
      <c r="AG437" s="235"/>
      <c r="AH437" s="235"/>
      <c r="AI437" s="235"/>
    </row>
    <row r="438" spans="1:35" ht="17.149999999999999" customHeight="1">
      <c r="A438" s="496">
        <v>23</v>
      </c>
      <c r="B438" s="161" t="s">
        <v>60</v>
      </c>
      <c r="C438" s="461">
        <v>2189.7839999999997</v>
      </c>
      <c r="D438" s="497">
        <v>82.027999999999906</v>
      </c>
      <c r="E438" s="498">
        <f t="shared" si="25"/>
        <v>3.7459402388546045E-2</v>
      </c>
      <c r="H438" s="461"/>
      <c r="I438" s="461"/>
      <c r="J438" s="461"/>
      <c r="Z438" s="235"/>
      <c r="AA438" s="235"/>
      <c r="AB438" s="235"/>
      <c r="AC438" s="499">
        <f t="shared" si="26"/>
        <v>0</v>
      </c>
      <c r="AD438" s="235"/>
      <c r="AE438" s="235"/>
      <c r="AF438" s="235"/>
      <c r="AG438" s="235"/>
      <c r="AH438" s="235"/>
      <c r="AI438" s="235"/>
    </row>
    <row r="439" spans="1:35" ht="17.149999999999999" customHeight="1">
      <c r="A439" s="496">
        <v>24</v>
      </c>
      <c r="B439" s="161" t="s">
        <v>61</v>
      </c>
      <c r="C439" s="461">
        <v>1653.8429999999998</v>
      </c>
      <c r="D439" s="497">
        <v>68.010999999999854</v>
      </c>
      <c r="E439" s="498">
        <f t="shared" si="25"/>
        <v>4.1123008653179208E-2</v>
      </c>
      <c r="H439" s="461"/>
      <c r="I439" s="461"/>
      <c r="J439" s="461"/>
      <c r="Z439" s="235"/>
      <c r="AA439" s="235"/>
      <c r="AB439" s="235"/>
      <c r="AC439" s="499">
        <f t="shared" si="26"/>
        <v>0</v>
      </c>
      <c r="AD439" s="235"/>
      <c r="AE439" s="235"/>
      <c r="AF439" s="235"/>
      <c r="AG439" s="235"/>
      <c r="AH439" s="235"/>
      <c r="AI439" s="235"/>
    </row>
    <row r="440" spans="1:35" ht="17.149999999999999" customHeight="1">
      <c r="A440" s="496">
        <v>25</v>
      </c>
      <c r="B440" s="161" t="s">
        <v>62</v>
      </c>
      <c r="C440" s="461">
        <v>3515.4210000000003</v>
      </c>
      <c r="D440" s="497">
        <v>131.71499999999992</v>
      </c>
      <c r="E440" s="498">
        <f t="shared" si="25"/>
        <v>3.7467774130040161E-2</v>
      </c>
      <c r="H440" s="461"/>
      <c r="I440" s="461"/>
      <c r="J440" s="461"/>
      <c r="Z440" s="235"/>
      <c r="AA440" s="235"/>
      <c r="AB440" s="235"/>
      <c r="AC440" s="499">
        <f t="shared" si="26"/>
        <v>0</v>
      </c>
      <c r="AD440" s="235"/>
      <c r="AE440" s="235"/>
      <c r="AF440" s="235"/>
      <c r="AG440" s="235"/>
      <c r="AH440" s="235"/>
      <c r="AI440" s="235"/>
    </row>
    <row r="441" spans="1:35" ht="17.149999999999999" customHeight="1">
      <c r="A441" s="496">
        <v>26</v>
      </c>
      <c r="B441" s="161" t="s">
        <v>63</v>
      </c>
      <c r="C441" s="461">
        <v>3484.5509999999999</v>
      </c>
      <c r="D441" s="497">
        <v>103.23599999999999</v>
      </c>
      <c r="E441" s="498">
        <f t="shared" si="25"/>
        <v>2.9626772574142261E-2</v>
      </c>
      <c r="H441" s="461"/>
      <c r="I441" s="461"/>
      <c r="J441" s="461"/>
      <c r="Z441" s="235"/>
      <c r="AA441" s="235"/>
      <c r="AB441" s="235"/>
      <c r="AC441" s="499">
        <f t="shared" si="26"/>
        <v>0</v>
      </c>
      <c r="AD441" s="235"/>
      <c r="AE441" s="235"/>
      <c r="AF441" s="235"/>
      <c r="AG441" s="235"/>
      <c r="AH441" s="235"/>
      <c r="AI441" s="235"/>
    </row>
    <row r="442" spans="1:35" ht="17.149999999999999" customHeight="1">
      <c r="A442" s="496">
        <v>27</v>
      </c>
      <c r="B442" s="161" t="s">
        <v>64</v>
      </c>
      <c r="C442" s="461">
        <v>2477.826</v>
      </c>
      <c r="D442" s="497">
        <v>57.617000000000303</v>
      </c>
      <c r="E442" s="498">
        <f t="shared" si="25"/>
        <v>2.3253045209792902E-2</v>
      </c>
      <c r="H442" s="461"/>
      <c r="I442" s="461"/>
      <c r="J442" s="461"/>
      <c r="Z442" s="235"/>
      <c r="AA442" s="235"/>
      <c r="AB442" s="235"/>
      <c r="AC442" s="499">
        <f t="shared" si="26"/>
        <v>0</v>
      </c>
      <c r="AD442" s="235"/>
      <c r="AE442" s="235"/>
      <c r="AF442" s="235"/>
      <c r="AG442" s="235"/>
      <c r="AH442" s="235"/>
      <c r="AI442" s="235"/>
    </row>
    <row r="443" spans="1:35" ht="17.149999999999999" customHeight="1">
      <c r="A443" s="256">
        <v>28</v>
      </c>
      <c r="B443" s="166" t="s">
        <v>65</v>
      </c>
      <c r="C443" s="461">
        <v>2477.3969999999999</v>
      </c>
      <c r="D443" s="497">
        <v>77.40199999999993</v>
      </c>
      <c r="E443" s="498">
        <f t="shared" si="25"/>
        <v>3.1243276713421357E-2</v>
      </c>
      <c r="H443" s="461"/>
      <c r="I443" s="461"/>
      <c r="J443" s="461"/>
      <c r="Z443" s="235"/>
      <c r="AA443" s="235"/>
      <c r="AB443" s="235"/>
      <c r="AC443" s="499"/>
      <c r="AD443" s="235"/>
      <c r="AE443" s="235"/>
      <c r="AF443" s="235"/>
      <c r="AG443" s="235"/>
      <c r="AH443" s="235"/>
      <c r="AI443" s="235"/>
    </row>
    <row r="444" spans="1:35" ht="17.149999999999999" customHeight="1">
      <c r="A444" s="256">
        <v>29</v>
      </c>
      <c r="B444" s="166" t="s">
        <v>66</v>
      </c>
      <c r="C444" s="461">
        <v>1323.0419999999999</v>
      </c>
      <c r="D444" s="497">
        <v>31.056000000000012</v>
      </c>
      <c r="E444" s="500">
        <f t="shared" si="25"/>
        <v>2.3473177722249189E-2</v>
      </c>
      <c r="H444" s="461"/>
      <c r="I444" s="461"/>
      <c r="J444" s="461"/>
      <c r="Z444" s="235"/>
      <c r="AA444" s="235"/>
      <c r="AB444" s="235"/>
      <c r="AC444" s="499"/>
      <c r="AD444" s="235"/>
      <c r="AE444" s="235"/>
      <c r="AF444" s="235"/>
      <c r="AG444" s="235"/>
      <c r="AH444" s="235"/>
      <c r="AI444" s="235"/>
    </row>
    <row r="445" spans="1:35" ht="17.149999999999999" customHeight="1">
      <c r="A445" s="256">
        <v>30</v>
      </c>
      <c r="B445" s="166" t="s">
        <v>67</v>
      </c>
      <c r="C445" s="461">
        <v>3082.2690000000002</v>
      </c>
      <c r="D445" s="497">
        <v>104.45249999999999</v>
      </c>
      <c r="E445" s="498">
        <f t="shared" si="25"/>
        <v>3.3888184321355465E-2</v>
      </c>
      <c r="H445" s="461"/>
      <c r="I445" s="461"/>
      <c r="J445" s="461"/>
      <c r="Z445" s="235"/>
      <c r="AA445" s="235"/>
      <c r="AB445" s="235"/>
      <c r="AC445" s="499"/>
      <c r="AD445" s="235"/>
      <c r="AE445" s="235"/>
      <c r="AF445" s="235"/>
      <c r="AG445" s="235"/>
      <c r="AH445" s="235"/>
      <c r="AI445" s="235"/>
    </row>
    <row r="446" spans="1:35" ht="17.149999999999999" customHeight="1">
      <c r="A446" s="256">
        <v>31</v>
      </c>
      <c r="B446" s="166" t="s">
        <v>68</v>
      </c>
      <c r="C446" s="461">
        <v>588.327</v>
      </c>
      <c r="D446" s="497">
        <v>0</v>
      </c>
      <c r="E446" s="498">
        <f t="shared" si="25"/>
        <v>0</v>
      </c>
      <c r="H446" s="461"/>
      <c r="I446" s="461"/>
      <c r="J446" s="461"/>
      <c r="Z446" s="235"/>
      <c r="AA446" s="235"/>
      <c r="AB446" s="235"/>
      <c r="AC446" s="499"/>
      <c r="AD446" s="235"/>
      <c r="AE446" s="235"/>
      <c r="AF446" s="235"/>
      <c r="AG446" s="235"/>
      <c r="AH446" s="235"/>
      <c r="AI446" s="235"/>
    </row>
    <row r="447" spans="1:35" ht="17.149999999999999" customHeight="1">
      <c r="A447" s="256">
        <v>32</v>
      </c>
      <c r="B447" s="166" t="s">
        <v>69</v>
      </c>
      <c r="C447" s="461">
        <v>1578.7860000000001</v>
      </c>
      <c r="D447" s="497">
        <v>60.374999999999886</v>
      </c>
      <c r="E447" s="498">
        <f t="shared" si="25"/>
        <v>3.824140827192532E-2</v>
      </c>
      <c r="H447" s="461"/>
      <c r="I447" s="461"/>
      <c r="J447" s="461"/>
      <c r="Z447" s="235"/>
      <c r="AA447" s="235"/>
      <c r="AB447" s="235"/>
      <c r="AC447" s="499"/>
      <c r="AD447" s="235"/>
      <c r="AE447" s="235"/>
      <c r="AF447" s="235"/>
      <c r="AG447" s="235"/>
      <c r="AH447" s="235"/>
      <c r="AI447" s="235"/>
    </row>
    <row r="448" spans="1:35" ht="17.149999999999999" customHeight="1">
      <c r="A448" s="256">
        <v>33</v>
      </c>
      <c r="B448" s="166" t="s">
        <v>70</v>
      </c>
      <c r="C448" s="461">
        <v>1012.212</v>
      </c>
      <c r="D448" s="501">
        <v>0</v>
      </c>
      <c r="E448" s="498">
        <f t="shared" si="25"/>
        <v>0</v>
      </c>
      <c r="F448" s="15"/>
      <c r="H448" s="461"/>
      <c r="I448" s="461"/>
      <c r="J448" s="461"/>
      <c r="Z448" s="235"/>
      <c r="AA448" s="235"/>
      <c r="AB448" s="235"/>
      <c r="AC448" s="499">
        <f t="shared" si="26"/>
        <v>0</v>
      </c>
      <c r="AD448" s="235"/>
      <c r="AE448" s="235"/>
      <c r="AF448" s="235"/>
      <c r="AG448" s="235"/>
      <c r="AH448" s="235"/>
      <c r="AI448" s="235"/>
    </row>
    <row r="449" spans="1:44" ht="20.5" customHeight="1" thickBot="1">
      <c r="A449" s="478"/>
      <c r="B449" s="84" t="s">
        <v>84</v>
      </c>
      <c r="C449" s="479">
        <f>SUM(C416:C448)</f>
        <v>101108.272</v>
      </c>
      <c r="D449" s="479">
        <f>SUM(D416:D448)</f>
        <v>3456.5214999999989</v>
      </c>
      <c r="E449" s="502">
        <f t="shared" si="25"/>
        <v>3.4186337394827584E-2</v>
      </c>
      <c r="H449" s="484">
        <f>SUM(H416:H448)</f>
        <v>0</v>
      </c>
      <c r="I449" s="484">
        <f>SUM(I416:I448)</f>
        <v>0</v>
      </c>
      <c r="J449" s="484">
        <f t="shared" ref="J449" si="27">SUM(H449:I449)</f>
        <v>0</v>
      </c>
      <c r="Z449" s="77">
        <f>SUM(Z417:Z448)</f>
        <v>0</v>
      </c>
      <c r="AA449" s="77">
        <f>SUM(AA417:AA448)</f>
        <v>0</v>
      </c>
      <c r="AB449" s="77"/>
      <c r="AC449" s="503">
        <f t="shared" si="26"/>
        <v>0</v>
      </c>
      <c r="AD449" s="235"/>
      <c r="AE449" s="235"/>
      <c r="AF449" s="235"/>
      <c r="AG449" s="235"/>
      <c r="AH449" s="235"/>
      <c r="AI449" s="235"/>
    </row>
    <row r="450" spans="1:44">
      <c r="A450" s="504"/>
      <c r="B450" s="505"/>
      <c r="C450" s="505"/>
      <c r="D450" s="506"/>
      <c r="E450" s="507"/>
      <c r="F450" s="75"/>
    </row>
    <row r="451" spans="1:44" s="410" customFormat="1" ht="14.5" thickBot="1">
      <c r="A451" s="327" t="s">
        <v>114</v>
      </c>
      <c r="E451" s="411"/>
      <c r="G451" s="412"/>
      <c r="H451" s="413"/>
      <c r="I451" s="414"/>
      <c r="J451" s="413"/>
      <c r="K451" s="413"/>
      <c r="L451" s="413"/>
      <c r="M451" s="413"/>
      <c r="N451" s="413"/>
      <c r="O451" s="413"/>
      <c r="P451" s="379"/>
      <c r="Q451" s="413"/>
      <c r="R451" s="413"/>
      <c r="S451" s="413"/>
      <c r="T451" s="413"/>
      <c r="U451" s="413"/>
      <c r="V451" s="413"/>
      <c r="W451" s="413"/>
      <c r="X451" s="413"/>
    </row>
    <row r="452" spans="1:44" ht="31.5" customHeight="1">
      <c r="A452" s="333" t="s">
        <v>102</v>
      </c>
      <c r="B452" s="88" t="s">
        <v>115</v>
      </c>
      <c r="C452" s="88" t="s">
        <v>116</v>
      </c>
      <c r="D452" s="88" t="s">
        <v>117</v>
      </c>
      <c r="E452" s="508" t="s">
        <v>118</v>
      </c>
      <c r="F452" s="509" t="s">
        <v>119</v>
      </c>
      <c r="I452" s="510"/>
    </row>
    <row r="453" spans="1:44" ht="15" thickBot="1">
      <c r="A453" s="511">
        <f>C449</f>
        <v>101108.272</v>
      </c>
      <c r="B453" s="479">
        <f>D410</f>
        <v>225.4889000000002</v>
      </c>
      <c r="C453" s="479">
        <f>C367</f>
        <v>66611.963600000003</v>
      </c>
      <c r="D453" s="1166">
        <f>B453+C453</f>
        <v>66837.452499999999</v>
      </c>
      <c r="E453" s="512">
        <f>D453/A453</f>
        <v>0.66104831165544997</v>
      </c>
      <c r="F453" s="513">
        <f>A453*85/100</f>
        <v>85942.031199999998</v>
      </c>
    </row>
    <row r="454" spans="1:44" ht="18" customHeight="1"/>
    <row r="455" spans="1:44" ht="18" customHeight="1"/>
    <row r="456" spans="1:44" s="410" customFormat="1" ht="18" customHeight="1">
      <c r="A456" s="514" t="s">
        <v>351</v>
      </c>
      <c r="B456" s="67"/>
      <c r="C456" s="67"/>
      <c r="D456" s="67"/>
      <c r="E456" s="68"/>
      <c r="F456" s="67"/>
      <c r="G456" s="376"/>
      <c r="H456" s="378"/>
      <c r="I456" s="11"/>
      <c r="J456" s="378"/>
      <c r="K456" s="378"/>
      <c r="L456" s="378"/>
      <c r="M456" s="378"/>
      <c r="N456" s="378"/>
      <c r="O456" s="378"/>
      <c r="P456" s="379"/>
      <c r="Q456" s="378"/>
      <c r="R456" s="378"/>
      <c r="S456" s="378"/>
      <c r="T456" s="378"/>
      <c r="U456" s="378"/>
      <c r="V456" s="378"/>
      <c r="W456" s="378"/>
      <c r="X456" s="378"/>
      <c r="AE456" s="493"/>
      <c r="AF456" s="493"/>
      <c r="AG456" s="493"/>
      <c r="AH456" s="493"/>
      <c r="AI456" s="493"/>
      <c r="AJ456" s="493"/>
      <c r="AK456" s="493"/>
      <c r="AL456" s="493"/>
      <c r="AM456" s="493"/>
      <c r="AN456" s="493"/>
      <c r="AO456" s="493"/>
      <c r="AP456" s="493"/>
      <c r="AQ456" s="493"/>
      <c r="AR456" s="493"/>
    </row>
    <row r="457" spans="1:44" s="67" customFormat="1" ht="18" customHeight="1" thickBot="1">
      <c r="A457" s="373" t="s">
        <v>352</v>
      </c>
      <c r="E457" s="68"/>
      <c r="G457" s="376"/>
      <c r="H457" s="378"/>
      <c r="I457" s="11"/>
      <c r="J457" s="378"/>
      <c r="K457" s="378"/>
      <c r="L457" s="378"/>
      <c r="M457" s="378"/>
      <c r="N457" s="378"/>
      <c r="O457" s="378"/>
      <c r="P457" s="379"/>
      <c r="Q457" s="378"/>
      <c r="R457" s="378"/>
      <c r="S457" s="378"/>
      <c r="T457" s="378"/>
      <c r="U457" s="378"/>
      <c r="V457" s="378"/>
      <c r="W457" s="378"/>
      <c r="X457" s="378"/>
      <c r="Z457" s="515" t="s">
        <v>97</v>
      </c>
      <c r="AA457" s="515" t="s">
        <v>97</v>
      </c>
      <c r="AC457" s="515" t="s">
        <v>97</v>
      </c>
      <c r="AE457" s="454"/>
      <c r="AF457" s="454"/>
      <c r="AG457" s="454"/>
      <c r="AH457" s="454"/>
      <c r="AI457" s="454"/>
      <c r="AJ457" s="454"/>
      <c r="AK457" s="454"/>
      <c r="AL457" s="454"/>
      <c r="AM457" s="454"/>
      <c r="AN457" s="454"/>
      <c r="AO457" s="454"/>
      <c r="AP457" s="454"/>
      <c r="AQ457" s="454"/>
      <c r="AR457" s="454"/>
    </row>
    <row r="458" spans="1:44" ht="30.75" customHeight="1">
      <c r="A458" s="333" t="s">
        <v>32</v>
      </c>
      <c r="B458" s="88" t="s">
        <v>78</v>
      </c>
      <c r="C458" s="1170" t="s">
        <v>353</v>
      </c>
      <c r="D458" s="88" t="str">
        <f>D376</f>
        <v xml:space="preserve">Opening Stock as on 1.4.2019                                  </v>
      </c>
      <c r="E458" s="508" t="s">
        <v>120</v>
      </c>
      <c r="F458" s="88" t="s">
        <v>121</v>
      </c>
      <c r="G458" s="516" t="s">
        <v>122</v>
      </c>
      <c r="H458" s="1274" t="s">
        <v>120</v>
      </c>
      <c r="I458" s="1256"/>
      <c r="J458" s="1257"/>
      <c r="K458" s="517"/>
      <c r="L458" s="517"/>
      <c r="M458" s="517"/>
      <c r="N458" s="517"/>
      <c r="O458" s="517"/>
      <c r="P458" s="517"/>
      <c r="Q458" s="517"/>
      <c r="R458" s="517"/>
      <c r="S458" s="517"/>
      <c r="T458" s="517"/>
      <c r="U458" s="517"/>
      <c r="V458" s="517"/>
      <c r="W458" s="517"/>
      <c r="X458" s="517"/>
      <c r="Y458" s="15"/>
      <c r="Z458" s="495" t="s">
        <v>123</v>
      </c>
      <c r="AA458" s="495" t="s">
        <v>124</v>
      </c>
      <c r="AB458" s="495"/>
      <c r="AC458" s="495" t="s">
        <v>14</v>
      </c>
      <c r="AD458" s="518"/>
      <c r="AE458" s="519"/>
      <c r="AF458" s="519"/>
      <c r="AG458" s="519"/>
      <c r="AH458" s="519"/>
      <c r="AI458" s="182"/>
      <c r="AJ458" s="182"/>
      <c r="AK458" s="182"/>
      <c r="AL458" s="182"/>
      <c r="AM458" s="182"/>
      <c r="AN458" s="182"/>
      <c r="AO458" s="182"/>
      <c r="AP458" s="182"/>
      <c r="AQ458" s="182"/>
      <c r="AR458" s="182"/>
    </row>
    <row r="459" spans="1:44" ht="17.149999999999999" customHeight="1">
      <c r="A459" s="76">
        <v>1</v>
      </c>
      <c r="B459" s="161" t="s">
        <v>38</v>
      </c>
      <c r="C459" s="461">
        <f>C377</f>
        <v>2829.402</v>
      </c>
      <c r="D459" s="461">
        <f>D377</f>
        <v>7.0060000000000855</v>
      </c>
      <c r="E459" s="461">
        <v>2066.288</v>
      </c>
      <c r="F459" s="465">
        <f t="shared" ref="F459:F492" si="28">D459+E459</f>
        <v>2073.2939999999999</v>
      </c>
      <c r="G459" s="520">
        <f t="shared" ref="G459:G492" si="29">F459/C459</f>
        <v>0.7327675600709973</v>
      </c>
      <c r="H459" s="521"/>
      <c r="I459" s="522"/>
      <c r="J459" s="461">
        <f>SUM(H459:I459)</f>
        <v>0</v>
      </c>
      <c r="K459" s="523"/>
      <c r="L459" s="523"/>
      <c r="M459" s="523"/>
      <c r="N459" s="523"/>
      <c r="O459" s="523"/>
      <c r="P459" s="524"/>
      <c r="Q459" s="523"/>
      <c r="R459" s="523"/>
      <c r="S459" s="523"/>
      <c r="T459" s="523"/>
      <c r="U459" s="523"/>
      <c r="V459" s="523"/>
      <c r="W459" s="523"/>
      <c r="X459" s="523"/>
      <c r="Y459" s="15"/>
      <c r="Z459" s="235"/>
      <c r="AA459" s="235"/>
      <c r="AB459" s="235"/>
      <c r="AC459" s="235"/>
      <c r="AD459" s="525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82"/>
      <c r="AR459" s="182"/>
    </row>
    <row r="460" spans="1:44" ht="17.149999999999999" customHeight="1">
      <c r="A460" s="76">
        <v>2</v>
      </c>
      <c r="B460" s="161" t="s">
        <v>39</v>
      </c>
      <c r="C460" s="461">
        <f t="shared" ref="C460:D475" si="30">C378</f>
        <v>6004.152</v>
      </c>
      <c r="D460" s="461">
        <f t="shared" si="30"/>
        <v>13.099999999999454</v>
      </c>
      <c r="E460" s="461">
        <v>4118.585</v>
      </c>
      <c r="F460" s="465">
        <f t="shared" si="28"/>
        <v>4131.6849999999995</v>
      </c>
      <c r="G460" s="520">
        <f t="shared" si="29"/>
        <v>0.68813797518783659</v>
      </c>
      <c r="H460" s="521"/>
      <c r="I460" s="522"/>
      <c r="J460" s="461">
        <f t="shared" ref="J460:J492" si="31">SUM(H460:I460)</f>
        <v>0</v>
      </c>
      <c r="K460" s="523"/>
      <c r="L460" s="523"/>
      <c r="M460" s="523"/>
      <c r="N460" s="523"/>
      <c r="O460" s="523"/>
      <c r="P460" s="524"/>
      <c r="Q460" s="523"/>
      <c r="R460" s="523"/>
      <c r="S460" s="523"/>
      <c r="T460" s="523"/>
      <c r="U460" s="523"/>
      <c r="V460" s="523"/>
      <c r="W460" s="523"/>
      <c r="X460" s="523"/>
      <c r="Y460" s="15"/>
      <c r="Z460" s="235"/>
      <c r="AA460" s="235"/>
      <c r="AB460" s="235"/>
      <c r="AC460" s="77">
        <f t="shared" ref="AC460:AC492" si="32">Z460+AA460</f>
        <v>0</v>
      </c>
      <c r="AD460" s="525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82"/>
      <c r="AR460" s="182"/>
    </row>
    <row r="461" spans="1:44" ht="17.149999999999999" customHeight="1">
      <c r="A461" s="76">
        <v>3</v>
      </c>
      <c r="B461" s="161" t="s">
        <v>40</v>
      </c>
      <c r="C461" s="461">
        <f t="shared" si="30"/>
        <v>2816.9430000000002</v>
      </c>
      <c r="D461" s="461">
        <f t="shared" si="30"/>
        <v>5.3900000000002137</v>
      </c>
      <c r="E461" s="461">
        <v>1624.854</v>
      </c>
      <c r="F461" s="465">
        <f t="shared" si="28"/>
        <v>1630.2440000000001</v>
      </c>
      <c r="G461" s="520">
        <f t="shared" si="29"/>
        <v>0.57872807507997148</v>
      </c>
      <c r="H461" s="526"/>
      <c r="I461" s="522"/>
      <c r="J461" s="461">
        <f t="shared" si="31"/>
        <v>0</v>
      </c>
      <c r="K461" s="527"/>
      <c r="L461" s="527"/>
      <c r="M461" s="527"/>
      <c r="N461" s="527"/>
      <c r="O461" s="527"/>
      <c r="P461" s="528"/>
      <c r="Q461" s="527"/>
      <c r="R461" s="527"/>
      <c r="S461" s="527"/>
      <c r="T461" s="527"/>
      <c r="U461" s="527"/>
      <c r="V461" s="527"/>
      <c r="W461" s="527"/>
      <c r="X461" s="527"/>
      <c r="Y461" s="15"/>
      <c r="Z461" s="235"/>
      <c r="AA461" s="235"/>
      <c r="AB461" s="235"/>
      <c r="AC461" s="77">
        <f t="shared" si="32"/>
        <v>0</v>
      </c>
      <c r="AD461" s="525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82"/>
      <c r="AR461" s="182"/>
    </row>
    <row r="462" spans="1:44" ht="17.149999999999999" customHeight="1">
      <c r="A462" s="76">
        <v>4</v>
      </c>
      <c r="B462" s="161" t="s">
        <v>41</v>
      </c>
      <c r="C462" s="461">
        <f t="shared" si="30"/>
        <v>5565.66</v>
      </c>
      <c r="D462" s="461">
        <f t="shared" si="30"/>
        <v>13.152000000000044</v>
      </c>
      <c r="E462" s="461">
        <v>4047.712</v>
      </c>
      <c r="F462" s="465">
        <f t="shared" si="28"/>
        <v>4060.864</v>
      </c>
      <c r="G462" s="529">
        <f t="shared" si="29"/>
        <v>0.7296284717356073</v>
      </c>
      <c r="H462" s="521"/>
      <c r="I462" s="522"/>
      <c r="J462" s="461">
        <f t="shared" si="31"/>
        <v>0</v>
      </c>
      <c r="K462" s="523"/>
      <c r="L462" s="523"/>
      <c r="M462" s="523"/>
      <c r="N462" s="523"/>
      <c r="O462" s="523"/>
      <c r="P462" s="524"/>
      <c r="Q462" s="523"/>
      <c r="R462" s="523"/>
      <c r="S462" s="523"/>
      <c r="T462" s="523"/>
      <c r="U462" s="523"/>
      <c r="V462" s="523"/>
      <c r="W462" s="523"/>
      <c r="X462" s="523"/>
      <c r="Y462" s="15"/>
      <c r="Z462" s="235"/>
      <c r="AA462" s="235"/>
      <c r="AB462" s="235"/>
      <c r="AC462" s="77">
        <f t="shared" si="32"/>
        <v>0</v>
      </c>
      <c r="AD462" s="525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82"/>
      <c r="AR462" s="182"/>
    </row>
    <row r="463" spans="1:44" ht="17.149999999999999" customHeight="1">
      <c r="A463" s="76">
        <v>5</v>
      </c>
      <c r="B463" s="161" t="s">
        <v>42</v>
      </c>
      <c r="C463" s="461">
        <f t="shared" si="30"/>
        <v>1851.1110000000001</v>
      </c>
      <c r="D463" s="461">
        <f t="shared" si="30"/>
        <v>4.3129999999997608</v>
      </c>
      <c r="E463" s="461">
        <v>1354.75</v>
      </c>
      <c r="F463" s="465">
        <f t="shared" si="28"/>
        <v>1359.0629999999996</v>
      </c>
      <c r="G463" s="520">
        <f t="shared" si="29"/>
        <v>0.73418773914692292</v>
      </c>
      <c r="H463" s="526"/>
      <c r="I463" s="530"/>
      <c r="J463" s="461">
        <f t="shared" si="31"/>
        <v>0</v>
      </c>
      <c r="K463" s="523"/>
      <c r="L463" s="523"/>
      <c r="M463" s="523"/>
      <c r="N463" s="523"/>
      <c r="O463" s="523"/>
      <c r="P463" s="524"/>
      <c r="Q463" s="523"/>
      <c r="R463" s="523"/>
      <c r="S463" s="523"/>
      <c r="T463" s="523"/>
      <c r="U463" s="523"/>
      <c r="V463" s="523"/>
      <c r="W463" s="523"/>
      <c r="X463" s="523"/>
      <c r="Y463" s="15"/>
      <c r="Z463" s="235"/>
      <c r="AA463" s="235"/>
      <c r="AB463" s="235"/>
      <c r="AC463" s="77">
        <f t="shared" si="32"/>
        <v>0</v>
      </c>
      <c r="AD463" s="525"/>
      <c r="AE463" s="182"/>
      <c r="AF463" s="182"/>
      <c r="AG463" s="182"/>
      <c r="AH463" s="182"/>
      <c r="AI463" s="182"/>
      <c r="AJ463" s="182"/>
      <c r="AK463" s="182"/>
      <c r="AL463" s="182"/>
      <c r="AM463" s="182"/>
      <c r="AN463" s="182"/>
      <c r="AO463" s="182"/>
      <c r="AP463" s="182"/>
      <c r="AQ463" s="182"/>
      <c r="AR463" s="182"/>
    </row>
    <row r="464" spans="1:44" ht="17.149999999999999" customHeight="1">
      <c r="A464" s="76">
        <v>6</v>
      </c>
      <c r="B464" s="161" t="s">
        <v>43</v>
      </c>
      <c r="C464" s="461">
        <f t="shared" si="30"/>
        <v>3127.8090000000002</v>
      </c>
      <c r="D464" s="461">
        <f t="shared" si="30"/>
        <v>6.2450000000001182</v>
      </c>
      <c r="E464" s="461">
        <v>2097.056</v>
      </c>
      <c r="F464" s="465">
        <f t="shared" si="28"/>
        <v>2103.3010000000004</v>
      </c>
      <c r="G464" s="520">
        <f t="shared" si="29"/>
        <v>0.67245186646627086</v>
      </c>
      <c r="H464" s="521"/>
      <c r="I464" s="522"/>
      <c r="J464" s="461">
        <f t="shared" si="31"/>
        <v>0</v>
      </c>
      <c r="K464" s="523"/>
      <c r="L464" s="523"/>
      <c r="M464" s="523"/>
      <c r="N464" s="523"/>
      <c r="O464" s="523"/>
      <c r="P464" s="524"/>
      <c r="Q464" s="523"/>
      <c r="R464" s="523"/>
      <c r="S464" s="523"/>
      <c r="T464" s="523"/>
      <c r="U464" s="523"/>
      <c r="V464" s="523"/>
      <c r="W464" s="523"/>
      <c r="X464" s="523"/>
      <c r="Y464" s="15"/>
      <c r="Z464" s="235"/>
      <c r="AA464" s="235"/>
      <c r="AB464" s="235"/>
      <c r="AC464" s="77">
        <f t="shared" si="32"/>
        <v>0</v>
      </c>
      <c r="AD464" s="525"/>
      <c r="AE464" s="182"/>
      <c r="AF464" s="182"/>
      <c r="AG464" s="182"/>
      <c r="AH464" s="182"/>
      <c r="AI464" s="182"/>
      <c r="AJ464" s="182"/>
      <c r="AK464" s="182"/>
      <c r="AL464" s="182"/>
      <c r="AM464" s="182"/>
      <c r="AN464" s="182"/>
      <c r="AO464" s="182"/>
      <c r="AP464" s="182"/>
      <c r="AQ464" s="182"/>
      <c r="AR464" s="182"/>
    </row>
    <row r="465" spans="1:44" ht="17.149999999999999" customHeight="1">
      <c r="A465" s="76">
        <v>7</v>
      </c>
      <c r="B465" s="161" t="s">
        <v>44</v>
      </c>
      <c r="C465" s="461">
        <f t="shared" si="30"/>
        <v>2584.674</v>
      </c>
      <c r="D465" s="461">
        <f t="shared" si="30"/>
        <v>6.5649999999998272</v>
      </c>
      <c r="E465" s="461">
        <v>1875.9785999999999</v>
      </c>
      <c r="F465" s="465">
        <f t="shared" si="28"/>
        <v>1882.5435999999997</v>
      </c>
      <c r="G465" s="520">
        <f t="shared" si="29"/>
        <v>0.72834856542836723</v>
      </c>
      <c r="H465" s="521"/>
      <c r="I465" s="522"/>
      <c r="J465" s="461">
        <f t="shared" si="31"/>
        <v>0</v>
      </c>
      <c r="K465" s="523"/>
      <c r="L465" s="523"/>
      <c r="M465" s="523"/>
      <c r="N465" s="523"/>
      <c r="O465" s="523"/>
      <c r="P465" s="524"/>
      <c r="Q465" s="523"/>
      <c r="R465" s="523"/>
      <c r="S465" s="523"/>
      <c r="T465" s="523"/>
      <c r="U465" s="523"/>
      <c r="V465" s="523"/>
      <c r="W465" s="523"/>
      <c r="X465" s="523"/>
      <c r="Y465" s="15"/>
      <c r="Z465" s="235"/>
      <c r="AA465" s="235"/>
      <c r="AB465" s="235"/>
      <c r="AC465" s="77">
        <f t="shared" si="32"/>
        <v>0</v>
      </c>
      <c r="AD465" s="525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82"/>
      <c r="AR465" s="182"/>
    </row>
    <row r="466" spans="1:44" s="227" customFormat="1" ht="17.149999999999999" customHeight="1">
      <c r="A466" s="76">
        <v>8</v>
      </c>
      <c r="B466" s="161" t="s">
        <v>45</v>
      </c>
      <c r="C466" s="461">
        <f t="shared" si="30"/>
        <v>6882.0630000000001</v>
      </c>
      <c r="D466" s="461">
        <f t="shared" si="30"/>
        <v>20.168999999999869</v>
      </c>
      <c r="E466" s="461">
        <v>5088.7690000000002</v>
      </c>
      <c r="F466" s="465">
        <f t="shared" si="28"/>
        <v>5108.9380000000001</v>
      </c>
      <c r="G466" s="529">
        <f t="shared" si="29"/>
        <v>0.74235559889527314</v>
      </c>
      <c r="H466" s="521"/>
      <c r="I466" s="522"/>
      <c r="J466" s="461">
        <f t="shared" si="31"/>
        <v>0</v>
      </c>
      <c r="K466" s="523"/>
      <c r="L466" s="523"/>
      <c r="M466" s="523"/>
      <c r="N466" s="523"/>
      <c r="O466" s="523"/>
      <c r="P466" s="524"/>
      <c r="Q466" s="523"/>
      <c r="R466" s="523"/>
      <c r="S466" s="523"/>
      <c r="T466" s="523"/>
      <c r="U466" s="523"/>
      <c r="V466" s="523"/>
      <c r="W466" s="523"/>
      <c r="X466" s="523"/>
      <c r="Y466" s="15"/>
      <c r="Z466" s="531"/>
      <c r="AA466" s="531"/>
      <c r="AB466" s="531"/>
      <c r="AC466" s="77">
        <f t="shared" si="32"/>
        <v>0</v>
      </c>
      <c r="AD466" s="532"/>
      <c r="AE466" s="533"/>
      <c r="AF466" s="533"/>
      <c r="AG466" s="533"/>
      <c r="AH466" s="533"/>
      <c r="AI466" s="533"/>
      <c r="AJ466" s="533"/>
      <c r="AK466" s="533"/>
      <c r="AL466" s="533"/>
      <c r="AM466" s="533"/>
      <c r="AN466" s="533"/>
      <c r="AO466" s="533"/>
      <c r="AP466" s="533"/>
      <c r="AQ466" s="533"/>
      <c r="AR466" s="533"/>
    </row>
    <row r="467" spans="1:44" ht="17.149999999999999" customHeight="1">
      <c r="A467" s="76">
        <v>9</v>
      </c>
      <c r="B467" s="161" t="s">
        <v>46</v>
      </c>
      <c r="C467" s="461">
        <f t="shared" si="30"/>
        <v>3397.7129999999997</v>
      </c>
      <c r="D467" s="461">
        <f t="shared" si="30"/>
        <v>7.5479999999997744</v>
      </c>
      <c r="E467" s="461">
        <v>2182.5499999999997</v>
      </c>
      <c r="F467" s="465">
        <f t="shared" si="28"/>
        <v>2190.0979999999995</v>
      </c>
      <c r="G467" s="520">
        <f t="shared" si="29"/>
        <v>0.64458004545999015</v>
      </c>
      <c r="H467" s="521"/>
      <c r="I467" s="522"/>
      <c r="J467" s="461">
        <f t="shared" si="31"/>
        <v>0</v>
      </c>
      <c r="K467" s="523"/>
      <c r="L467" s="523"/>
      <c r="M467" s="523"/>
      <c r="N467" s="523"/>
      <c r="O467" s="523"/>
      <c r="P467" s="524"/>
      <c r="Q467" s="523"/>
      <c r="R467" s="523"/>
      <c r="S467" s="523"/>
      <c r="T467" s="523"/>
      <c r="U467" s="523"/>
      <c r="V467" s="523"/>
      <c r="W467" s="523"/>
      <c r="X467" s="523"/>
      <c r="Y467" s="15"/>
      <c r="Z467" s="235"/>
      <c r="AA467" s="235"/>
      <c r="AB467" s="235"/>
      <c r="AC467" s="77">
        <f t="shared" si="32"/>
        <v>0</v>
      </c>
      <c r="AD467" s="525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82"/>
      <c r="AR467" s="182"/>
    </row>
    <row r="468" spans="1:44" ht="17.149999999999999" customHeight="1">
      <c r="A468" s="76">
        <v>10</v>
      </c>
      <c r="B468" s="161" t="s">
        <v>47</v>
      </c>
      <c r="C468" s="461">
        <f t="shared" si="30"/>
        <v>554.26800000000003</v>
      </c>
      <c r="D468" s="461">
        <f t="shared" si="30"/>
        <v>1.3679999999999666</v>
      </c>
      <c r="E468" s="461">
        <v>254.25799999999998</v>
      </c>
      <c r="F468" s="465">
        <f t="shared" si="28"/>
        <v>255.62599999999995</v>
      </c>
      <c r="G468" s="520">
        <f t="shared" si="29"/>
        <v>0.4611956670780199</v>
      </c>
      <c r="H468" s="521"/>
      <c r="I468" s="522"/>
      <c r="J468" s="461">
        <f t="shared" si="31"/>
        <v>0</v>
      </c>
      <c r="K468" s="527"/>
      <c r="L468" s="527"/>
      <c r="M468" s="527"/>
      <c r="N468" s="527"/>
      <c r="O468" s="527"/>
      <c r="P468" s="528"/>
      <c r="Q468" s="527"/>
      <c r="R468" s="527"/>
      <c r="S468" s="527"/>
      <c r="T468" s="527"/>
      <c r="U468" s="527"/>
      <c r="V468" s="527"/>
      <c r="W468" s="527"/>
      <c r="X468" s="527"/>
      <c r="Y468" s="15"/>
      <c r="Z468" s="235"/>
      <c r="AA468" s="235"/>
      <c r="AB468" s="235"/>
      <c r="AC468" s="77">
        <f t="shared" si="32"/>
        <v>0</v>
      </c>
      <c r="AD468" s="525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82"/>
      <c r="AR468" s="182"/>
    </row>
    <row r="469" spans="1:44" ht="17.149999999999999" customHeight="1">
      <c r="A469" s="76">
        <v>11</v>
      </c>
      <c r="B469" s="161" t="s">
        <v>48</v>
      </c>
      <c r="C469" s="461">
        <f t="shared" si="30"/>
        <v>3947.5259999999998</v>
      </c>
      <c r="D469" s="461">
        <f t="shared" si="30"/>
        <v>7.2959999999998217</v>
      </c>
      <c r="E469" s="461">
        <v>2658.5969999999998</v>
      </c>
      <c r="F469" s="465">
        <f t="shared" si="28"/>
        <v>2665.8929999999996</v>
      </c>
      <c r="G469" s="520">
        <f t="shared" si="29"/>
        <v>0.67533260072257906</v>
      </c>
      <c r="H469" s="521"/>
      <c r="I469" s="522"/>
      <c r="J469" s="461">
        <f t="shared" si="31"/>
        <v>0</v>
      </c>
      <c r="K469" s="523"/>
      <c r="L469" s="523"/>
      <c r="M469" s="523"/>
      <c r="N469" s="523"/>
      <c r="O469" s="523"/>
      <c r="P469" s="524"/>
      <c r="Q469" s="523"/>
      <c r="R469" s="523"/>
      <c r="S469" s="523"/>
      <c r="T469" s="523"/>
      <c r="U469" s="523"/>
      <c r="V469" s="523"/>
      <c r="W469" s="523"/>
      <c r="X469" s="523"/>
      <c r="Y469" s="15"/>
      <c r="Z469" s="235"/>
      <c r="AA469" s="235"/>
      <c r="AB469" s="235"/>
      <c r="AC469" s="77">
        <f t="shared" si="32"/>
        <v>0</v>
      </c>
      <c r="AD469" s="525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82"/>
      <c r="AR469" s="182"/>
    </row>
    <row r="470" spans="1:44" ht="17.149999999999999" customHeight="1">
      <c r="A470" s="76">
        <v>12</v>
      </c>
      <c r="B470" s="161" t="s">
        <v>49</v>
      </c>
      <c r="C470" s="461">
        <f t="shared" si="30"/>
        <v>2828.5230000000001</v>
      </c>
      <c r="D470" s="461">
        <f t="shared" si="30"/>
        <v>6.5169999999998254</v>
      </c>
      <c r="E470" s="461">
        <v>1223.3690000000001</v>
      </c>
      <c r="F470" s="465">
        <f t="shared" si="28"/>
        <v>1229.886</v>
      </c>
      <c r="G470" s="529">
        <f t="shared" si="29"/>
        <v>0.43481562638875482</v>
      </c>
      <c r="H470" s="521"/>
      <c r="I470" s="522"/>
      <c r="J470" s="461">
        <f t="shared" si="31"/>
        <v>0</v>
      </c>
      <c r="K470" s="523"/>
      <c r="L470" s="523"/>
      <c r="M470" s="523"/>
      <c r="N470" s="523"/>
      <c r="O470" s="523"/>
      <c r="P470" s="524"/>
      <c r="Q470" s="523"/>
      <c r="R470" s="523"/>
      <c r="S470" s="523"/>
      <c r="T470" s="523"/>
      <c r="U470" s="523"/>
      <c r="V470" s="523"/>
      <c r="W470" s="523"/>
      <c r="X470" s="523"/>
      <c r="Y470" s="15"/>
      <c r="Z470" s="235"/>
      <c r="AA470" s="235"/>
      <c r="AB470" s="235"/>
      <c r="AC470" s="77">
        <f t="shared" si="32"/>
        <v>0</v>
      </c>
      <c r="AD470" s="525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82"/>
      <c r="AR470" s="182"/>
    </row>
    <row r="471" spans="1:44" s="227" customFormat="1" ht="17.149999999999999" customHeight="1">
      <c r="A471" s="76">
        <v>13</v>
      </c>
      <c r="B471" s="161" t="s">
        <v>50</v>
      </c>
      <c r="C471" s="461">
        <f t="shared" si="30"/>
        <v>2476.6709999999998</v>
      </c>
      <c r="D471" s="461">
        <f t="shared" si="30"/>
        <v>4.4839999999998099</v>
      </c>
      <c r="E471" s="461">
        <v>1623.7909999999999</v>
      </c>
      <c r="F471" s="465">
        <f t="shared" si="28"/>
        <v>1628.2749999999996</v>
      </c>
      <c r="G471" s="520">
        <f t="shared" si="29"/>
        <v>0.65744501389163101</v>
      </c>
      <c r="H471" s="521"/>
      <c r="I471" s="522"/>
      <c r="J471" s="461">
        <f t="shared" si="31"/>
        <v>0</v>
      </c>
      <c r="K471" s="523"/>
      <c r="L471" s="523"/>
      <c r="M471" s="523"/>
      <c r="N471" s="523"/>
      <c r="O471" s="523"/>
      <c r="P471" s="524"/>
      <c r="Q471" s="523"/>
      <c r="R471" s="523"/>
      <c r="S471" s="523"/>
      <c r="T471" s="523"/>
      <c r="U471" s="523"/>
      <c r="V471" s="523"/>
      <c r="W471" s="523"/>
      <c r="X471" s="523"/>
      <c r="Y471" s="15"/>
      <c r="Z471" s="531"/>
      <c r="AA471" s="531"/>
      <c r="AB471" s="531"/>
      <c r="AC471" s="77">
        <f t="shared" si="32"/>
        <v>0</v>
      </c>
      <c r="AD471" s="532"/>
      <c r="AE471" s="533"/>
      <c r="AF471" s="533"/>
      <c r="AG471" s="533"/>
      <c r="AH471" s="533"/>
      <c r="AI471" s="533"/>
      <c r="AJ471" s="533"/>
      <c r="AK471" s="533"/>
      <c r="AL471" s="533"/>
      <c r="AM471" s="533"/>
      <c r="AN471" s="533"/>
      <c r="AO471" s="533"/>
      <c r="AP471" s="533"/>
      <c r="AQ471" s="533"/>
      <c r="AR471" s="533"/>
    </row>
    <row r="472" spans="1:44" ht="17.149999999999999" customHeight="1">
      <c r="A472" s="76">
        <v>14</v>
      </c>
      <c r="B472" s="161" t="s">
        <v>51</v>
      </c>
      <c r="C472" s="461">
        <f t="shared" si="30"/>
        <v>2083.9949999999999</v>
      </c>
      <c r="D472" s="461">
        <f t="shared" si="30"/>
        <v>6.5612999999998465</v>
      </c>
      <c r="E472" s="461">
        <v>1528.2839999999999</v>
      </c>
      <c r="F472" s="465">
        <f t="shared" si="28"/>
        <v>1534.8452999999997</v>
      </c>
      <c r="G472" s="520">
        <f t="shared" si="29"/>
        <v>0.73649183419346009</v>
      </c>
      <c r="H472" s="526"/>
      <c r="I472" s="530"/>
      <c r="J472" s="461">
        <f t="shared" si="31"/>
        <v>0</v>
      </c>
      <c r="K472" s="523"/>
      <c r="L472" s="523"/>
      <c r="M472" s="523"/>
      <c r="N472" s="523"/>
      <c r="O472" s="523"/>
      <c r="P472" s="524"/>
      <c r="Q472" s="523"/>
      <c r="R472" s="523"/>
      <c r="S472" s="523"/>
      <c r="T472" s="523"/>
      <c r="U472" s="523"/>
      <c r="V472" s="523"/>
      <c r="W472" s="523"/>
      <c r="X472" s="523"/>
      <c r="Y472" s="15"/>
      <c r="Z472" s="235"/>
      <c r="AA472" s="235"/>
      <c r="AB472" s="235"/>
      <c r="AC472" s="77">
        <f t="shared" si="32"/>
        <v>0</v>
      </c>
      <c r="AD472" s="525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2"/>
      <c r="AO472" s="182"/>
      <c r="AP472" s="182"/>
      <c r="AQ472" s="182"/>
      <c r="AR472" s="182"/>
    </row>
    <row r="473" spans="1:44" ht="17.149999999999999" customHeight="1">
      <c r="A473" s="76">
        <v>15</v>
      </c>
      <c r="B473" s="161" t="s">
        <v>52</v>
      </c>
      <c r="C473" s="461">
        <f t="shared" si="30"/>
        <v>2014.0809999999999</v>
      </c>
      <c r="D473" s="461">
        <f t="shared" si="30"/>
        <v>4.4839999999999236</v>
      </c>
      <c r="E473" s="461">
        <v>891.89400000000001</v>
      </c>
      <c r="F473" s="465">
        <f t="shared" si="28"/>
        <v>896.37799999999993</v>
      </c>
      <c r="G473" s="520">
        <f t="shared" si="29"/>
        <v>0.44505558614574092</v>
      </c>
      <c r="H473" s="521"/>
      <c r="I473" s="534"/>
      <c r="J473" s="461">
        <f t="shared" si="31"/>
        <v>0</v>
      </c>
      <c r="K473" s="523"/>
      <c r="L473" s="523"/>
      <c r="M473" s="523"/>
      <c r="N473" s="523"/>
      <c r="O473" s="523"/>
      <c r="P473" s="524"/>
      <c r="Q473" s="523"/>
      <c r="R473" s="523"/>
      <c r="S473" s="523"/>
      <c r="T473" s="523"/>
      <c r="U473" s="523"/>
      <c r="V473" s="523"/>
      <c r="W473" s="523"/>
      <c r="X473" s="523"/>
      <c r="Y473" s="15"/>
      <c r="Z473" s="235"/>
      <c r="AA473" s="235"/>
      <c r="AB473" s="235"/>
      <c r="AC473" s="77">
        <f t="shared" si="32"/>
        <v>0</v>
      </c>
      <c r="AD473" s="525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82"/>
      <c r="AR473" s="182"/>
    </row>
    <row r="474" spans="1:44" ht="17.149999999999999" customHeight="1">
      <c r="A474" s="76">
        <v>16</v>
      </c>
      <c r="B474" s="161" t="s">
        <v>53</v>
      </c>
      <c r="C474" s="461">
        <f t="shared" si="30"/>
        <v>4458.3960000000006</v>
      </c>
      <c r="D474" s="461">
        <f t="shared" si="30"/>
        <v>8.6390000000005784</v>
      </c>
      <c r="E474" s="461">
        <v>2492.9520000000002</v>
      </c>
      <c r="F474" s="465">
        <f t="shared" si="28"/>
        <v>2501.5910000000008</v>
      </c>
      <c r="G474" s="529">
        <f t="shared" si="29"/>
        <v>0.56109663654821162</v>
      </c>
      <c r="H474" s="521"/>
      <c r="I474" s="534"/>
      <c r="J474" s="461">
        <f t="shared" si="31"/>
        <v>0</v>
      </c>
      <c r="K474" s="523"/>
      <c r="L474" s="523"/>
      <c r="M474" s="523"/>
      <c r="N474" s="523"/>
      <c r="O474" s="523"/>
      <c r="P474" s="524"/>
      <c r="Q474" s="523"/>
      <c r="R474" s="523"/>
      <c r="S474" s="523"/>
      <c r="T474" s="523"/>
      <c r="U474" s="523"/>
      <c r="V474" s="523"/>
      <c r="W474" s="523"/>
      <c r="X474" s="523"/>
      <c r="Y474" s="15"/>
      <c r="Z474" s="235"/>
      <c r="AA474" s="235"/>
      <c r="AB474" s="235"/>
      <c r="AC474" s="77">
        <f t="shared" si="32"/>
        <v>0</v>
      </c>
      <c r="AD474" s="525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2"/>
      <c r="AO474" s="182"/>
      <c r="AP474" s="182"/>
      <c r="AQ474" s="182"/>
      <c r="AR474" s="182"/>
    </row>
    <row r="475" spans="1:44" ht="17.149999999999999" customHeight="1">
      <c r="A475" s="76">
        <v>17</v>
      </c>
      <c r="B475" s="161" t="s">
        <v>54</v>
      </c>
      <c r="C475" s="461">
        <f t="shared" si="30"/>
        <v>1920.549</v>
      </c>
      <c r="D475" s="461">
        <f t="shared" si="30"/>
        <v>7.1044500000000426</v>
      </c>
      <c r="E475" s="461">
        <v>1618.7091999999998</v>
      </c>
      <c r="F475" s="465">
        <f t="shared" si="28"/>
        <v>1625.8136499999998</v>
      </c>
      <c r="G475" s="520">
        <f t="shared" si="29"/>
        <v>0.8465358863533291</v>
      </c>
      <c r="H475" s="535"/>
      <c r="I475" s="534"/>
      <c r="J475" s="461">
        <f t="shared" si="31"/>
        <v>0</v>
      </c>
      <c r="K475" s="523"/>
      <c r="L475" s="523"/>
      <c r="M475" s="523"/>
      <c r="N475" s="523"/>
      <c r="O475" s="523"/>
      <c r="P475" s="524"/>
      <c r="Q475" s="523"/>
      <c r="R475" s="523"/>
      <c r="S475" s="523"/>
      <c r="T475" s="523"/>
      <c r="U475" s="523"/>
      <c r="V475" s="523"/>
      <c r="W475" s="523"/>
      <c r="X475" s="523"/>
      <c r="Y475" s="15"/>
      <c r="Z475" s="235"/>
      <c r="AA475" s="235"/>
      <c r="AB475" s="235"/>
      <c r="AC475" s="77">
        <f t="shared" si="32"/>
        <v>0</v>
      </c>
      <c r="AD475" s="525"/>
      <c r="AE475" s="182"/>
      <c r="AF475" s="182"/>
      <c r="AG475" s="182"/>
      <c r="AH475" s="182"/>
      <c r="AI475" s="182"/>
      <c r="AJ475" s="182"/>
      <c r="AK475" s="182"/>
      <c r="AL475" s="182"/>
      <c r="AM475" s="182"/>
      <c r="AN475" s="182"/>
      <c r="AO475" s="182"/>
      <c r="AP475" s="182"/>
      <c r="AQ475" s="182"/>
      <c r="AR475" s="182"/>
    </row>
    <row r="476" spans="1:44" ht="17.149999999999999" customHeight="1">
      <c r="A476" s="76">
        <v>18</v>
      </c>
      <c r="B476" s="161" t="s">
        <v>55</v>
      </c>
      <c r="C476" s="461">
        <f t="shared" ref="C476:D491" si="33">C394</f>
        <v>4521.348</v>
      </c>
      <c r="D476" s="461">
        <f t="shared" si="33"/>
        <v>9.6339999999997872</v>
      </c>
      <c r="E476" s="461">
        <v>3255.5720000000001</v>
      </c>
      <c r="F476" s="465">
        <f t="shared" si="28"/>
        <v>3265.2060000000001</v>
      </c>
      <c r="G476" s="520">
        <f t="shared" si="29"/>
        <v>0.72217533355096752</v>
      </c>
      <c r="H476" s="535"/>
      <c r="I476" s="534"/>
      <c r="J476" s="461">
        <f t="shared" si="31"/>
        <v>0</v>
      </c>
      <c r="K476" s="523"/>
      <c r="L476" s="523"/>
      <c r="M476" s="523"/>
      <c r="N476" s="523"/>
      <c r="O476" s="523"/>
      <c r="P476" s="524"/>
      <c r="Q476" s="523"/>
      <c r="R476" s="523"/>
      <c r="S476" s="523"/>
      <c r="T476" s="523"/>
      <c r="U476" s="523"/>
      <c r="V476" s="523"/>
      <c r="W476" s="523"/>
      <c r="X476" s="523"/>
      <c r="Y476" s="15"/>
      <c r="Z476" s="235"/>
      <c r="AA476" s="235"/>
      <c r="AB476" s="235"/>
      <c r="AC476" s="77">
        <f t="shared" si="32"/>
        <v>0</v>
      </c>
      <c r="AD476" s="525"/>
      <c r="AE476" s="182"/>
      <c r="AF476" s="182"/>
      <c r="AG476" s="182"/>
      <c r="AH476" s="182"/>
      <c r="AI476" s="182"/>
      <c r="AJ476" s="182"/>
      <c r="AK476" s="182"/>
      <c r="AL476" s="182"/>
      <c r="AM476" s="182"/>
      <c r="AN476" s="182"/>
      <c r="AO476" s="182"/>
      <c r="AP476" s="182"/>
      <c r="AQ476" s="182"/>
      <c r="AR476" s="182"/>
    </row>
    <row r="477" spans="1:44" ht="17.149999999999999" customHeight="1">
      <c r="A477" s="76">
        <v>19</v>
      </c>
      <c r="B477" s="161" t="s">
        <v>56</v>
      </c>
      <c r="C477" s="461">
        <f t="shared" si="33"/>
        <v>3321.5520000000001</v>
      </c>
      <c r="D477" s="461">
        <f t="shared" si="33"/>
        <v>7.7279999999998381</v>
      </c>
      <c r="E477" s="461">
        <v>2454.7640000000001</v>
      </c>
      <c r="F477" s="465">
        <f t="shared" si="28"/>
        <v>2462.4920000000002</v>
      </c>
      <c r="G477" s="520">
        <f t="shared" si="29"/>
        <v>0.74136789067279396</v>
      </c>
      <c r="H477" s="536"/>
      <c r="I477" s="537"/>
      <c r="J477" s="461">
        <f t="shared" si="31"/>
        <v>0</v>
      </c>
      <c r="K477" s="523"/>
      <c r="L477" s="523"/>
      <c r="M477" s="523"/>
      <c r="N477" s="523"/>
      <c r="O477" s="523"/>
      <c r="P477" s="524"/>
      <c r="Q477" s="523"/>
      <c r="R477" s="523"/>
      <c r="S477" s="523"/>
      <c r="T477" s="523"/>
      <c r="U477" s="523"/>
      <c r="V477" s="523"/>
      <c r="W477" s="523"/>
      <c r="X477" s="523"/>
      <c r="Y477" s="15"/>
      <c r="Z477" s="235"/>
      <c r="AA477" s="235"/>
      <c r="AB477" s="235"/>
      <c r="AC477" s="77">
        <f t="shared" si="32"/>
        <v>0</v>
      </c>
      <c r="AD477" s="525"/>
      <c r="AE477" s="182"/>
      <c r="AF477" s="182"/>
      <c r="AG477" s="182"/>
      <c r="AH477" s="182"/>
      <c r="AI477" s="182"/>
      <c r="AJ477" s="182"/>
      <c r="AK477" s="182"/>
      <c r="AL477" s="182"/>
      <c r="AM477" s="182"/>
      <c r="AN477" s="182"/>
      <c r="AO477" s="182"/>
      <c r="AP477" s="182"/>
      <c r="AQ477" s="182"/>
      <c r="AR477" s="182"/>
    </row>
    <row r="478" spans="1:44" ht="17.149999999999999" customHeight="1">
      <c r="A478" s="76">
        <v>20</v>
      </c>
      <c r="B478" s="161" t="s">
        <v>57</v>
      </c>
      <c r="C478" s="461">
        <f t="shared" si="33"/>
        <v>4009.95</v>
      </c>
      <c r="D478" s="461">
        <f t="shared" si="33"/>
        <v>9.9870000000003074</v>
      </c>
      <c r="E478" s="461">
        <v>2810.2139999999999</v>
      </c>
      <c r="F478" s="465">
        <f t="shared" si="28"/>
        <v>2820.201</v>
      </c>
      <c r="G478" s="529">
        <f t="shared" si="29"/>
        <v>0.70330078928664952</v>
      </c>
      <c r="H478" s="535"/>
      <c r="I478" s="534"/>
      <c r="J478" s="461">
        <f t="shared" si="31"/>
        <v>0</v>
      </c>
      <c r="K478" s="527"/>
      <c r="L478" s="527"/>
      <c r="M478" s="527"/>
      <c r="N478" s="527"/>
      <c r="O478" s="527"/>
      <c r="P478" s="528"/>
      <c r="Q478" s="527"/>
      <c r="R478" s="527"/>
      <c r="S478" s="527"/>
      <c r="T478" s="527"/>
      <c r="U478" s="527"/>
      <c r="V478" s="527"/>
      <c r="W478" s="527"/>
      <c r="X478" s="527"/>
      <c r="Y478" s="15"/>
      <c r="Z478" s="235"/>
      <c r="AA478" s="235"/>
      <c r="AB478" s="235"/>
      <c r="AC478" s="77">
        <f t="shared" si="32"/>
        <v>0</v>
      </c>
      <c r="AD478" s="525"/>
      <c r="AE478" s="182"/>
      <c r="AF478" s="182"/>
      <c r="AG478" s="182"/>
      <c r="AH478" s="182"/>
      <c r="AI478" s="182"/>
      <c r="AJ478" s="182"/>
      <c r="AK478" s="182"/>
      <c r="AL478" s="182"/>
      <c r="AM478" s="182"/>
      <c r="AN478" s="182"/>
      <c r="AO478" s="182"/>
      <c r="AP478" s="182"/>
      <c r="AQ478" s="182"/>
      <c r="AR478" s="182"/>
    </row>
    <row r="479" spans="1:44" ht="17.149999999999999" customHeight="1">
      <c r="A479" s="76">
        <v>21</v>
      </c>
      <c r="B479" s="161" t="s">
        <v>58</v>
      </c>
      <c r="C479" s="461">
        <f t="shared" si="33"/>
        <v>3627.8819999999996</v>
      </c>
      <c r="D479" s="461">
        <f t="shared" si="33"/>
        <v>8.3151000000002568</v>
      </c>
      <c r="E479" s="461">
        <v>2651.5726000000004</v>
      </c>
      <c r="F479" s="465">
        <f t="shared" si="28"/>
        <v>2659.8877000000007</v>
      </c>
      <c r="G479" s="520">
        <f t="shared" si="29"/>
        <v>0.73317922137489611</v>
      </c>
      <c r="H479" s="535"/>
      <c r="I479" s="534"/>
      <c r="J479" s="461">
        <f t="shared" si="31"/>
        <v>0</v>
      </c>
      <c r="K479" s="523"/>
      <c r="L479" s="523"/>
      <c r="M479" s="523"/>
      <c r="N479" s="523"/>
      <c r="O479" s="523"/>
      <c r="P479" s="524"/>
      <c r="Q479" s="523"/>
      <c r="R479" s="523"/>
      <c r="S479" s="523"/>
      <c r="T479" s="523"/>
      <c r="U479" s="523"/>
      <c r="V479" s="523"/>
      <c r="W479" s="523"/>
      <c r="X479" s="523"/>
      <c r="Y479" s="15"/>
      <c r="Z479" s="235"/>
      <c r="AA479" s="235"/>
      <c r="AB479" s="235"/>
      <c r="AC479" s="77">
        <f t="shared" si="32"/>
        <v>0</v>
      </c>
      <c r="AD479" s="525"/>
      <c r="AE479" s="182"/>
      <c r="AF479" s="182"/>
      <c r="AG479" s="182"/>
      <c r="AH479" s="182"/>
      <c r="AI479" s="182"/>
      <c r="AJ479" s="182"/>
      <c r="AK479" s="182"/>
      <c r="AL479" s="182"/>
      <c r="AM479" s="182"/>
      <c r="AN479" s="182"/>
      <c r="AO479" s="182"/>
      <c r="AP479" s="182"/>
      <c r="AQ479" s="182"/>
      <c r="AR479" s="182"/>
    </row>
    <row r="480" spans="1:44" ht="17.149999999999999" customHeight="1">
      <c r="A480" s="76">
        <v>22</v>
      </c>
      <c r="B480" s="161" t="s">
        <v>59</v>
      </c>
      <c r="C480" s="461">
        <f t="shared" si="33"/>
        <v>6900.5460000000003</v>
      </c>
      <c r="D480" s="461">
        <f t="shared" si="33"/>
        <v>22.473050000000967</v>
      </c>
      <c r="E480" s="461">
        <v>4917.2977000000001</v>
      </c>
      <c r="F480" s="465">
        <f t="shared" si="28"/>
        <v>4939.7707500000015</v>
      </c>
      <c r="G480" s="520">
        <f t="shared" si="29"/>
        <v>0.71585215865527185</v>
      </c>
      <c r="H480" s="535"/>
      <c r="I480" s="534"/>
      <c r="J480" s="461">
        <f t="shared" si="31"/>
        <v>0</v>
      </c>
      <c r="K480" s="523"/>
      <c r="L480" s="523"/>
      <c r="M480" s="523"/>
      <c r="N480" s="523"/>
      <c r="O480" s="523"/>
      <c r="P480" s="524"/>
      <c r="Q480" s="523"/>
      <c r="R480" s="523"/>
      <c r="S480" s="523"/>
      <c r="T480" s="523"/>
      <c r="U480" s="523"/>
      <c r="V480" s="523"/>
      <c r="W480" s="523"/>
      <c r="X480" s="523"/>
      <c r="Y480" s="15"/>
      <c r="Z480" s="235"/>
      <c r="AA480" s="235"/>
      <c r="AB480" s="235"/>
      <c r="AC480" s="77">
        <f t="shared" si="32"/>
        <v>0</v>
      </c>
      <c r="AD480" s="525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2"/>
      <c r="AO480" s="182"/>
      <c r="AP480" s="182"/>
      <c r="AQ480" s="182"/>
      <c r="AR480" s="182"/>
    </row>
    <row r="481" spans="1:44" s="227" customFormat="1" ht="17.149999999999999" customHeight="1">
      <c r="A481" s="76">
        <v>23</v>
      </c>
      <c r="B481" s="161" t="s">
        <v>60</v>
      </c>
      <c r="C481" s="461">
        <f t="shared" si="33"/>
        <v>2189.7839999999997</v>
      </c>
      <c r="D481" s="461">
        <f t="shared" si="33"/>
        <v>5.2599999999999909</v>
      </c>
      <c r="E481" s="461">
        <v>1586.527</v>
      </c>
      <c r="F481" s="465">
        <f t="shared" si="28"/>
        <v>1591.787</v>
      </c>
      <c r="G481" s="520">
        <f t="shared" si="29"/>
        <v>0.72691507472883188</v>
      </c>
      <c r="H481" s="536"/>
      <c r="I481" s="534"/>
      <c r="J481" s="461">
        <f t="shared" si="31"/>
        <v>0</v>
      </c>
      <c r="K481" s="523"/>
      <c r="L481" s="523"/>
      <c r="M481" s="523"/>
      <c r="N481" s="523"/>
      <c r="O481" s="523"/>
      <c r="P481" s="524"/>
      <c r="Q481" s="523"/>
      <c r="R481" s="523"/>
      <c r="S481" s="523"/>
      <c r="T481" s="523"/>
      <c r="U481" s="523"/>
      <c r="V481" s="523"/>
      <c r="W481" s="523"/>
      <c r="X481" s="523"/>
      <c r="Y481" s="15"/>
      <c r="Z481" s="531"/>
      <c r="AA481" s="531"/>
      <c r="AB481" s="531"/>
      <c r="AC481" s="77">
        <f t="shared" si="32"/>
        <v>0</v>
      </c>
      <c r="AD481" s="532"/>
      <c r="AE481" s="533"/>
      <c r="AF481" s="533"/>
      <c r="AG481" s="533"/>
      <c r="AH481" s="533"/>
      <c r="AI481" s="533"/>
      <c r="AJ481" s="533"/>
      <c r="AK481" s="533"/>
      <c r="AL481" s="533"/>
      <c r="AM481" s="533"/>
      <c r="AN481" s="533"/>
      <c r="AO481" s="533"/>
      <c r="AP481" s="533"/>
      <c r="AQ481" s="533"/>
      <c r="AR481" s="533"/>
    </row>
    <row r="482" spans="1:44" ht="17.149999999999999" customHeight="1">
      <c r="A482" s="76">
        <v>24</v>
      </c>
      <c r="B482" s="161" t="s">
        <v>61</v>
      </c>
      <c r="C482" s="461">
        <f t="shared" si="33"/>
        <v>1653.8429999999998</v>
      </c>
      <c r="D482" s="461">
        <f t="shared" si="33"/>
        <v>6.7669999999998254</v>
      </c>
      <c r="E482" s="461">
        <v>1317.9720000000002</v>
      </c>
      <c r="F482" s="465">
        <f t="shared" si="28"/>
        <v>1324.739</v>
      </c>
      <c r="G482" s="529">
        <f t="shared" si="29"/>
        <v>0.80100650424496167</v>
      </c>
      <c r="H482" s="535"/>
      <c r="I482" s="534"/>
      <c r="J482" s="461">
        <f t="shared" si="31"/>
        <v>0</v>
      </c>
      <c r="K482" s="527"/>
      <c r="L482" s="527"/>
      <c r="M482" s="527"/>
      <c r="N482" s="527"/>
      <c r="O482" s="527"/>
      <c r="P482" s="528"/>
      <c r="Q482" s="527"/>
      <c r="R482" s="527"/>
      <c r="S482" s="527"/>
      <c r="T482" s="527"/>
      <c r="U482" s="527"/>
      <c r="V482" s="527"/>
      <c r="W482" s="527"/>
      <c r="X482" s="527"/>
      <c r="Y482" s="15"/>
      <c r="Z482" s="235"/>
      <c r="AA482" s="235"/>
      <c r="AB482" s="235"/>
      <c r="AC482" s="77">
        <f t="shared" si="32"/>
        <v>0</v>
      </c>
      <c r="AD482" s="525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82"/>
      <c r="AR482" s="182"/>
    </row>
    <row r="483" spans="1:44" ht="17.149999999999999" customHeight="1">
      <c r="A483" s="76">
        <v>25</v>
      </c>
      <c r="B483" s="161" t="s">
        <v>62</v>
      </c>
      <c r="C483" s="461">
        <f t="shared" si="33"/>
        <v>3515.4210000000003</v>
      </c>
      <c r="D483" s="461">
        <f t="shared" si="33"/>
        <v>13.309999999999945</v>
      </c>
      <c r="E483" s="461">
        <v>2515.5500000000002</v>
      </c>
      <c r="F483" s="465">
        <f t="shared" si="28"/>
        <v>2528.86</v>
      </c>
      <c r="G483" s="520">
        <f t="shared" si="29"/>
        <v>0.71936191995211951</v>
      </c>
      <c r="H483" s="535"/>
      <c r="I483" s="534"/>
      <c r="J483" s="461">
        <f t="shared" si="31"/>
        <v>0</v>
      </c>
      <c r="K483" s="523"/>
      <c r="L483" s="523"/>
      <c r="M483" s="523"/>
      <c r="N483" s="523"/>
      <c r="O483" s="523"/>
      <c r="P483" s="524"/>
      <c r="Q483" s="523"/>
      <c r="R483" s="523"/>
      <c r="S483" s="523"/>
      <c r="T483" s="523"/>
      <c r="U483" s="523"/>
      <c r="V483" s="523"/>
      <c r="W483" s="523"/>
      <c r="X483" s="523"/>
      <c r="Y483" s="15"/>
      <c r="Z483" s="235"/>
      <c r="AA483" s="235"/>
      <c r="AB483" s="235"/>
      <c r="AC483" s="77">
        <f t="shared" si="32"/>
        <v>0</v>
      </c>
      <c r="AD483" s="525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2"/>
      <c r="AO483" s="182"/>
      <c r="AP483" s="182"/>
      <c r="AQ483" s="182"/>
      <c r="AR483" s="182"/>
    </row>
    <row r="484" spans="1:44" ht="17.149999999999999" customHeight="1">
      <c r="A484" s="76">
        <v>26</v>
      </c>
      <c r="B484" s="161" t="s">
        <v>63</v>
      </c>
      <c r="C484" s="461">
        <f t="shared" si="33"/>
        <v>3484.5509999999999</v>
      </c>
      <c r="D484" s="461">
        <f t="shared" si="33"/>
        <v>6.2789999999999964</v>
      </c>
      <c r="E484" s="461">
        <v>1981.836</v>
      </c>
      <c r="F484" s="465">
        <f t="shared" si="28"/>
        <v>1988.115</v>
      </c>
      <c r="G484" s="520">
        <f t="shared" si="29"/>
        <v>0.57055127045062626</v>
      </c>
      <c r="H484" s="535"/>
      <c r="I484" s="534"/>
      <c r="J484" s="461">
        <f t="shared" si="31"/>
        <v>0</v>
      </c>
      <c r="K484" s="523"/>
      <c r="L484" s="523"/>
      <c r="M484" s="523"/>
      <c r="N484" s="523"/>
      <c r="O484" s="523"/>
      <c r="P484" s="524"/>
      <c r="Q484" s="523"/>
      <c r="R484" s="523"/>
      <c r="S484" s="523"/>
      <c r="T484" s="523"/>
      <c r="U484" s="523"/>
      <c r="V484" s="523"/>
      <c r="W484" s="523"/>
      <c r="X484" s="523"/>
      <c r="Y484" s="15"/>
      <c r="Z484" s="235"/>
      <c r="AA484" s="235"/>
      <c r="AB484" s="235"/>
      <c r="AC484" s="77">
        <f t="shared" si="32"/>
        <v>0</v>
      </c>
      <c r="AD484" s="525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2"/>
      <c r="AO484" s="182"/>
      <c r="AP484" s="182"/>
      <c r="AQ484" s="182"/>
      <c r="AR484" s="182"/>
    </row>
    <row r="485" spans="1:44" ht="17.149999999999999" customHeight="1">
      <c r="A485" s="76">
        <v>27</v>
      </c>
      <c r="B485" s="161" t="s">
        <v>64</v>
      </c>
      <c r="C485" s="461">
        <f t="shared" si="33"/>
        <v>2477.826</v>
      </c>
      <c r="D485" s="461">
        <f t="shared" si="33"/>
        <v>5.7940000000003238</v>
      </c>
      <c r="E485" s="461">
        <v>1105.5920000000001</v>
      </c>
      <c r="F485" s="465">
        <f t="shared" si="28"/>
        <v>1111.3860000000004</v>
      </c>
      <c r="G485" s="520">
        <f t="shared" si="29"/>
        <v>0.44853270568635589</v>
      </c>
      <c r="H485" s="535"/>
      <c r="I485" s="534"/>
      <c r="J485" s="461">
        <f t="shared" si="31"/>
        <v>0</v>
      </c>
      <c r="K485" s="527"/>
      <c r="L485" s="527"/>
      <c r="M485" s="527"/>
      <c r="N485" s="527"/>
      <c r="O485" s="527"/>
      <c r="P485" s="528"/>
      <c r="Q485" s="527"/>
      <c r="R485" s="527"/>
      <c r="S485" s="527"/>
      <c r="T485" s="527"/>
      <c r="U485" s="527"/>
      <c r="V485" s="527"/>
      <c r="W485" s="527"/>
      <c r="X485" s="527"/>
      <c r="Y485" s="15"/>
      <c r="Z485" s="235"/>
      <c r="AA485" s="235"/>
      <c r="AB485" s="235"/>
      <c r="AC485" s="77">
        <f t="shared" si="32"/>
        <v>0</v>
      </c>
      <c r="AD485" s="525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2"/>
      <c r="AO485" s="182"/>
      <c r="AP485" s="182"/>
      <c r="AQ485" s="182"/>
      <c r="AR485" s="182"/>
    </row>
    <row r="486" spans="1:44" ht="17.149999999999999" customHeight="1">
      <c r="A486" s="256">
        <v>28</v>
      </c>
      <c r="B486" s="166" t="s">
        <v>65</v>
      </c>
      <c r="C486" s="461">
        <f t="shared" si="33"/>
        <v>2477.3969999999999</v>
      </c>
      <c r="D486" s="461">
        <f t="shared" si="33"/>
        <v>0</v>
      </c>
      <c r="E486" s="461">
        <v>1495.3979999999999</v>
      </c>
      <c r="F486" s="465">
        <f t="shared" si="28"/>
        <v>1495.3979999999999</v>
      </c>
      <c r="G486" s="520">
        <f t="shared" si="29"/>
        <v>0.60361661857183158</v>
      </c>
      <c r="H486" s="538"/>
      <c r="I486" s="539"/>
      <c r="J486" s="461">
        <f t="shared" si="31"/>
        <v>0</v>
      </c>
      <c r="K486" s="527"/>
      <c r="L486" s="527"/>
      <c r="M486" s="527"/>
      <c r="N486" s="527"/>
      <c r="O486" s="527"/>
      <c r="P486" s="528"/>
      <c r="Q486" s="527"/>
      <c r="R486" s="527"/>
      <c r="S486" s="527"/>
      <c r="T486" s="527"/>
      <c r="U486" s="527"/>
      <c r="V486" s="527"/>
      <c r="W486" s="527"/>
      <c r="X486" s="527"/>
      <c r="Y486" s="15"/>
      <c r="Z486" s="235"/>
      <c r="AA486" s="235"/>
      <c r="AB486" s="235"/>
      <c r="AC486" s="77"/>
      <c r="AD486" s="525"/>
      <c r="AE486" s="182"/>
      <c r="AF486" s="182"/>
      <c r="AG486" s="182"/>
      <c r="AH486" s="182"/>
      <c r="AI486" s="182"/>
      <c r="AJ486" s="182"/>
      <c r="AK486" s="182"/>
      <c r="AL486" s="182"/>
      <c r="AM486" s="182"/>
      <c r="AN486" s="182"/>
      <c r="AO486" s="182"/>
      <c r="AP486" s="182"/>
      <c r="AQ486" s="182"/>
      <c r="AR486" s="182"/>
    </row>
    <row r="487" spans="1:44" ht="17.149999999999999" customHeight="1">
      <c r="A487" s="256">
        <v>29</v>
      </c>
      <c r="B487" s="166" t="s">
        <v>66</v>
      </c>
      <c r="C487" s="461">
        <f t="shared" si="33"/>
        <v>1323.0419999999999</v>
      </c>
      <c r="D487" s="461">
        <f t="shared" si="33"/>
        <v>0</v>
      </c>
      <c r="E487" s="461">
        <v>598.04399999999998</v>
      </c>
      <c r="F487" s="465">
        <f t="shared" si="28"/>
        <v>598.04399999999998</v>
      </c>
      <c r="G487" s="520">
        <f t="shared" si="29"/>
        <v>0.45202193127655815</v>
      </c>
      <c r="H487" s="538"/>
      <c r="I487" s="539"/>
      <c r="J487" s="461">
        <f t="shared" si="31"/>
        <v>0</v>
      </c>
      <c r="K487" s="527"/>
      <c r="L487" s="527"/>
      <c r="M487" s="527"/>
      <c r="N487" s="527"/>
      <c r="O487" s="527"/>
      <c r="P487" s="528"/>
      <c r="Q487" s="527"/>
      <c r="R487" s="527"/>
      <c r="S487" s="527"/>
      <c r="T487" s="527"/>
      <c r="U487" s="527"/>
      <c r="V487" s="527"/>
      <c r="W487" s="527"/>
      <c r="X487" s="527"/>
      <c r="Y487" s="15"/>
      <c r="Z487" s="235"/>
      <c r="AA487" s="235"/>
      <c r="AB487" s="235"/>
      <c r="AC487" s="77"/>
      <c r="AD487" s="525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2"/>
      <c r="AO487" s="182"/>
      <c r="AP487" s="182"/>
      <c r="AQ487" s="182"/>
      <c r="AR487" s="182"/>
    </row>
    <row r="488" spans="1:44" ht="17.149999999999999" customHeight="1">
      <c r="A488" s="256">
        <v>30</v>
      </c>
      <c r="B488" s="166" t="s">
        <v>67</v>
      </c>
      <c r="C488" s="461">
        <f t="shared" si="33"/>
        <v>3082.2690000000002</v>
      </c>
      <c r="D488" s="461">
        <f t="shared" si="33"/>
        <v>0</v>
      </c>
      <c r="E488" s="461">
        <v>2007.3795</v>
      </c>
      <c r="F488" s="465">
        <f t="shared" si="28"/>
        <v>2007.3795</v>
      </c>
      <c r="G488" s="529">
        <f t="shared" si="29"/>
        <v>0.65126681026218014</v>
      </c>
      <c r="H488" s="538"/>
      <c r="I488" s="539"/>
      <c r="J488" s="461">
        <f t="shared" si="31"/>
        <v>0</v>
      </c>
      <c r="K488" s="527"/>
      <c r="L488" s="527"/>
      <c r="M488" s="527"/>
      <c r="N488" s="527"/>
      <c r="O488" s="527"/>
      <c r="P488" s="528"/>
      <c r="Q488" s="527"/>
      <c r="R488" s="527"/>
      <c r="S488" s="527"/>
      <c r="T488" s="527"/>
      <c r="U488" s="527"/>
      <c r="V488" s="527"/>
      <c r="W488" s="527"/>
      <c r="X488" s="527"/>
      <c r="Y488" s="15"/>
      <c r="Z488" s="235"/>
      <c r="AA488" s="235"/>
      <c r="AB488" s="235"/>
      <c r="AC488" s="77"/>
      <c r="AD488" s="525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2"/>
      <c r="AO488" s="182"/>
      <c r="AP488" s="182"/>
      <c r="AQ488" s="182"/>
      <c r="AR488" s="182"/>
    </row>
    <row r="489" spans="1:44" ht="17.149999999999999" customHeight="1">
      <c r="A489" s="256">
        <v>31</v>
      </c>
      <c r="B489" s="166" t="s">
        <v>68</v>
      </c>
      <c r="C489" s="461">
        <f t="shared" si="33"/>
        <v>588.327</v>
      </c>
      <c r="D489" s="461">
        <f t="shared" si="33"/>
        <v>0</v>
      </c>
      <c r="E489" s="461">
        <v>0</v>
      </c>
      <c r="F489" s="465">
        <f t="shared" si="28"/>
        <v>0</v>
      </c>
      <c r="G489" s="520">
        <f t="shared" si="29"/>
        <v>0</v>
      </c>
      <c r="H489" s="538"/>
      <c r="I489" s="539"/>
      <c r="J489" s="461">
        <f t="shared" si="31"/>
        <v>0</v>
      </c>
      <c r="K489" s="527"/>
      <c r="L489" s="527"/>
      <c r="M489" s="527"/>
      <c r="N489" s="527"/>
      <c r="O489" s="527"/>
      <c r="P489" s="528"/>
      <c r="Q489" s="527"/>
      <c r="R489" s="527"/>
      <c r="S489" s="527"/>
      <c r="T489" s="527"/>
      <c r="U489" s="527"/>
      <c r="V489" s="527"/>
      <c r="W489" s="527"/>
      <c r="X489" s="527"/>
      <c r="Y489" s="15"/>
      <c r="Z489" s="235"/>
      <c r="AA489" s="235"/>
      <c r="AB489" s="235"/>
      <c r="AC489" s="77"/>
      <c r="AD489" s="525"/>
      <c r="AE489" s="182"/>
      <c r="AF489" s="182"/>
      <c r="AG489" s="182"/>
      <c r="AH489" s="182"/>
      <c r="AI489" s="182"/>
      <c r="AJ489" s="182"/>
      <c r="AK489" s="182"/>
      <c r="AL489" s="182"/>
      <c r="AM489" s="182"/>
      <c r="AN489" s="182"/>
      <c r="AO489" s="182"/>
      <c r="AP489" s="182"/>
      <c r="AQ489" s="182"/>
      <c r="AR489" s="182"/>
    </row>
    <row r="490" spans="1:44" ht="17.149999999999999" customHeight="1">
      <c r="A490" s="256">
        <v>32</v>
      </c>
      <c r="B490" s="166" t="s">
        <v>69</v>
      </c>
      <c r="C490" s="461">
        <f t="shared" si="33"/>
        <v>1578.7860000000001</v>
      </c>
      <c r="D490" s="461">
        <f t="shared" si="33"/>
        <v>0</v>
      </c>
      <c r="E490" s="461">
        <v>1165.848</v>
      </c>
      <c r="F490" s="465">
        <f t="shared" si="28"/>
        <v>1165.848</v>
      </c>
      <c r="G490" s="520">
        <f t="shared" si="29"/>
        <v>0.73844586916782895</v>
      </c>
      <c r="H490" s="538"/>
      <c r="I490" s="539"/>
      <c r="J490" s="461">
        <f t="shared" si="31"/>
        <v>0</v>
      </c>
      <c r="K490" s="527"/>
      <c r="L490" s="527"/>
      <c r="M490" s="527"/>
      <c r="N490" s="527"/>
      <c r="O490" s="527"/>
      <c r="P490" s="528"/>
      <c r="Q490" s="527"/>
      <c r="R490" s="527"/>
      <c r="S490" s="527"/>
      <c r="T490" s="527"/>
      <c r="U490" s="527"/>
      <c r="V490" s="527"/>
      <c r="W490" s="527"/>
      <c r="X490" s="527"/>
      <c r="Y490" s="15"/>
      <c r="Z490" s="235"/>
      <c r="AA490" s="235"/>
      <c r="AB490" s="235"/>
      <c r="AC490" s="77"/>
      <c r="AD490" s="525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82"/>
      <c r="AO490" s="182"/>
      <c r="AP490" s="182"/>
      <c r="AQ490" s="182"/>
      <c r="AR490" s="182"/>
    </row>
    <row r="491" spans="1:44" ht="16.899999999999999" customHeight="1">
      <c r="A491" s="256">
        <v>33</v>
      </c>
      <c r="B491" s="166" t="s">
        <v>70</v>
      </c>
      <c r="C491" s="461">
        <f t="shared" si="33"/>
        <v>1012.212</v>
      </c>
      <c r="D491" s="461">
        <f t="shared" si="33"/>
        <v>0</v>
      </c>
      <c r="E491" s="461">
        <v>0</v>
      </c>
      <c r="F491" s="465">
        <f t="shared" si="28"/>
        <v>0</v>
      </c>
      <c r="G491" s="520">
        <f t="shared" si="29"/>
        <v>0</v>
      </c>
      <c r="H491" s="538"/>
      <c r="I491" s="539"/>
      <c r="J491" s="461">
        <f t="shared" si="31"/>
        <v>0</v>
      </c>
      <c r="K491" s="540"/>
      <c r="L491" s="540"/>
      <c r="M491" s="540"/>
      <c r="N491" s="540"/>
      <c r="O491" s="540"/>
      <c r="P491" s="541"/>
      <c r="Q491" s="540"/>
      <c r="R491" s="540"/>
      <c r="S491" s="540"/>
      <c r="T491" s="540"/>
      <c r="U491" s="540"/>
      <c r="V491" s="540"/>
      <c r="W491" s="540"/>
      <c r="X491" s="540"/>
      <c r="Y491" s="15"/>
      <c r="Z491" s="235"/>
      <c r="AA491" s="235"/>
      <c r="AB491" s="235"/>
      <c r="AC491" s="77">
        <f t="shared" si="32"/>
        <v>0</v>
      </c>
      <c r="AD491" s="525"/>
      <c r="AE491" s="182"/>
      <c r="AF491" s="182"/>
      <c r="AG491" s="182"/>
      <c r="AH491" s="182"/>
      <c r="AI491" s="182"/>
      <c r="AJ491" s="182"/>
      <c r="AK491" s="182"/>
      <c r="AL491" s="182"/>
      <c r="AM491" s="182"/>
      <c r="AN491" s="182"/>
      <c r="AO491" s="182"/>
      <c r="AP491" s="182"/>
      <c r="AQ491" s="182"/>
      <c r="AR491" s="182"/>
    </row>
    <row r="492" spans="1:44" ht="17.149999999999999" customHeight="1" thickBot="1">
      <c r="A492" s="542"/>
      <c r="B492" s="543" t="s">
        <v>84</v>
      </c>
      <c r="C492" s="479">
        <f>SUM(C459:C491)</f>
        <v>101108.272</v>
      </c>
      <c r="D492" s="479">
        <f>SUM(D459:D491)</f>
        <v>225.4889000000002</v>
      </c>
      <c r="E492" s="479">
        <f>SUM(E459:E491)</f>
        <v>66611.963600000017</v>
      </c>
      <c r="F492" s="430">
        <f t="shared" si="28"/>
        <v>66837.452500000014</v>
      </c>
      <c r="G492" s="544">
        <f t="shared" si="29"/>
        <v>0.66104831165545008</v>
      </c>
      <c r="H492" s="485">
        <f>SUM(H459:H491)</f>
        <v>0</v>
      </c>
      <c r="I492" s="545">
        <f>SUM(I459:I491)</f>
        <v>0</v>
      </c>
      <c r="J492" s="484">
        <f t="shared" si="31"/>
        <v>0</v>
      </c>
      <c r="Y492" s="15"/>
      <c r="Z492" s="235">
        <f>SUM(Z460:Z491)</f>
        <v>0</v>
      </c>
      <c r="AA492" s="235">
        <f>SUM(AA460:AA491)</f>
        <v>0</v>
      </c>
      <c r="AB492" s="235"/>
      <c r="AC492" s="77">
        <f t="shared" si="32"/>
        <v>0</v>
      </c>
      <c r="AD492" s="525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82"/>
      <c r="AO492" s="182"/>
      <c r="AP492" s="182"/>
      <c r="AQ492" s="182"/>
      <c r="AR492" s="182"/>
    </row>
    <row r="493" spans="1:44" ht="17.149999999999999" customHeight="1">
      <c r="B493" s="15"/>
      <c r="C493" s="382"/>
      <c r="D493" s="382"/>
      <c r="E493" s="382"/>
      <c r="F493" s="380"/>
      <c r="G493" s="546"/>
      <c r="H493" s="491"/>
      <c r="I493" s="492"/>
      <c r="J493" s="332"/>
      <c r="Y493" s="15"/>
      <c r="Z493" s="182"/>
      <c r="AA493" s="182"/>
      <c r="AB493" s="182"/>
      <c r="AC493" s="265"/>
      <c r="AD493" s="182"/>
      <c r="AE493" s="182"/>
      <c r="AF493" s="182"/>
      <c r="AG493" s="182"/>
      <c r="AH493" s="182"/>
      <c r="AI493" s="182"/>
      <c r="AJ493" s="182"/>
      <c r="AK493" s="182"/>
      <c r="AL493" s="182"/>
      <c r="AM493" s="182"/>
      <c r="AN493" s="182"/>
      <c r="AO493" s="182"/>
      <c r="AP493" s="182"/>
      <c r="AQ493" s="182"/>
      <c r="AR493" s="182"/>
    </row>
    <row r="494" spans="1:44" ht="17.149999999999999" customHeight="1">
      <c r="B494" s="15"/>
      <c r="C494" s="382"/>
      <c r="D494" s="382"/>
      <c r="E494" s="382"/>
      <c r="F494" s="380"/>
      <c r="G494" s="546"/>
      <c r="H494" s="491"/>
      <c r="I494" s="492"/>
      <c r="J494" s="332"/>
      <c r="Y494" s="15"/>
      <c r="Z494" s="182"/>
      <c r="AA494" s="182"/>
      <c r="AB494" s="182"/>
      <c r="AC494" s="265"/>
      <c r="AD494" s="182"/>
      <c r="AE494" s="182"/>
      <c r="AF494" s="182"/>
      <c r="AG494" s="182"/>
      <c r="AH494" s="182"/>
      <c r="AI494" s="182"/>
      <c r="AJ494" s="182"/>
      <c r="AK494" s="182"/>
      <c r="AL494" s="182"/>
      <c r="AM494" s="182"/>
      <c r="AN494" s="182"/>
      <c r="AO494" s="182"/>
      <c r="AP494" s="182"/>
      <c r="AQ494" s="182"/>
      <c r="AR494" s="182"/>
    </row>
    <row r="495" spans="1:44" s="67" customFormat="1" ht="14.5" thickBot="1">
      <c r="A495" s="327" t="s">
        <v>125</v>
      </c>
      <c r="B495" s="410"/>
      <c r="C495" s="410"/>
      <c r="D495" s="410"/>
      <c r="E495" s="411"/>
      <c r="F495" s="410"/>
      <c r="G495" s="412"/>
      <c r="H495" s="413"/>
      <c r="I495" s="414"/>
      <c r="J495" s="413"/>
      <c r="K495" s="413"/>
      <c r="L495" s="413"/>
      <c r="M495" s="413"/>
      <c r="N495" s="413"/>
      <c r="O495" s="413"/>
      <c r="P495" s="379"/>
      <c r="Q495" s="413"/>
      <c r="R495" s="413"/>
      <c r="S495" s="413"/>
      <c r="T495" s="413"/>
      <c r="U495" s="413"/>
      <c r="V495" s="413"/>
      <c r="W495" s="413"/>
      <c r="X495" s="413"/>
    </row>
    <row r="496" spans="1:44" ht="18" customHeight="1">
      <c r="A496" s="547" t="s">
        <v>102</v>
      </c>
      <c r="B496" s="548" t="s">
        <v>126</v>
      </c>
      <c r="C496" s="548" t="s">
        <v>118</v>
      </c>
      <c r="D496" s="548" t="s">
        <v>127</v>
      </c>
      <c r="E496" s="549" t="s">
        <v>128</v>
      </c>
    </row>
    <row r="497" spans="1:29" ht="18" customHeight="1" thickBot="1">
      <c r="A497" s="550">
        <f>C492</f>
        <v>101108.272</v>
      </c>
      <c r="B497" s="552">
        <f>F492</f>
        <v>66837.452500000014</v>
      </c>
      <c r="C497" s="551">
        <f>G492</f>
        <v>0.66104831165545008</v>
      </c>
      <c r="D497" s="552">
        <f>D535</f>
        <v>63380.931000000004</v>
      </c>
      <c r="E497" s="553">
        <f>D497/A497</f>
        <v>0.6268619742606224</v>
      </c>
    </row>
    <row r="498" spans="1:29" ht="13.5" thickBot="1">
      <c r="A498" s="14"/>
    </row>
    <row r="499" spans="1:29" s="67" customFormat="1" ht="14">
      <c r="A499" s="554" t="s">
        <v>129</v>
      </c>
      <c r="B499" s="555"/>
      <c r="C499" s="555"/>
      <c r="D499" s="555"/>
      <c r="E499" s="556"/>
      <c r="F499" s="410"/>
      <c r="G499" s="412"/>
      <c r="H499" s="413"/>
      <c r="I499" s="414"/>
      <c r="J499" s="413"/>
      <c r="K499" s="413"/>
      <c r="L499" s="413"/>
      <c r="M499" s="413"/>
      <c r="N499" s="413"/>
      <c r="O499" s="413"/>
      <c r="P499" s="379"/>
      <c r="Q499" s="413"/>
      <c r="R499" s="413"/>
      <c r="S499" s="413"/>
      <c r="T499" s="413"/>
      <c r="U499" s="413"/>
      <c r="V499" s="413"/>
      <c r="W499" s="413"/>
      <c r="X499" s="413"/>
    </row>
    <row r="500" spans="1:29" s="67" customFormat="1" ht="13.5" thickBot="1">
      <c r="A500" s="557" t="s">
        <v>354</v>
      </c>
      <c r="B500" s="454"/>
      <c r="C500" s="454"/>
      <c r="D500" s="454"/>
      <c r="E500" s="558"/>
      <c r="G500" s="376"/>
      <c r="H500" s="378"/>
      <c r="I500" s="11"/>
      <c r="J500" s="378"/>
      <c r="K500" s="378"/>
      <c r="L500" s="378"/>
      <c r="M500" s="378"/>
      <c r="N500" s="378"/>
      <c r="O500" s="378"/>
      <c r="P500" s="379"/>
      <c r="Q500" s="378"/>
      <c r="R500" s="378"/>
      <c r="S500" s="378"/>
      <c r="T500" s="378"/>
      <c r="U500" s="378"/>
      <c r="V500" s="378"/>
      <c r="W500" s="378"/>
      <c r="X500" s="378"/>
    </row>
    <row r="501" spans="1:29" ht="20.25" customHeight="1">
      <c r="A501" s="333" t="s">
        <v>32</v>
      </c>
      <c r="B501" s="88" t="s">
        <v>78</v>
      </c>
      <c r="C501" s="88" t="s">
        <v>130</v>
      </c>
      <c r="D501" s="88" t="s">
        <v>127</v>
      </c>
      <c r="E501" s="559" t="s">
        <v>128</v>
      </c>
      <c r="H501" s="1275" t="s">
        <v>127</v>
      </c>
      <c r="I501" s="1276"/>
      <c r="J501" s="1277"/>
      <c r="Z501" s="88" t="s">
        <v>131</v>
      </c>
      <c r="AA501" s="88" t="s">
        <v>132</v>
      </c>
      <c r="AB501" s="560"/>
      <c r="AC501" s="495" t="s">
        <v>14</v>
      </c>
    </row>
    <row r="502" spans="1:29" ht="18" customHeight="1">
      <c r="A502" s="76">
        <v>1</v>
      </c>
      <c r="B502" s="161" t="s">
        <v>38</v>
      </c>
      <c r="C502" s="461">
        <f>C377</f>
        <v>2829.402</v>
      </c>
      <c r="D502" s="461">
        <v>1966.694</v>
      </c>
      <c r="E502" s="345">
        <f t="shared" ref="E502:E535" si="34">D502/C502</f>
        <v>0.69509175437071158</v>
      </c>
      <c r="H502" s="461"/>
      <c r="I502" s="461"/>
      <c r="J502" s="461">
        <f>SUM(H502:I502)</f>
        <v>0</v>
      </c>
      <c r="Z502" s="461"/>
      <c r="AA502" s="461"/>
      <c r="AB502" s="461"/>
      <c r="AC502" s="425">
        <f t="shared" ref="AC502:AC534" si="35">SUM(Z502:AA502)</f>
        <v>0</v>
      </c>
    </row>
    <row r="503" spans="1:29" ht="18" customHeight="1">
      <c r="A503" s="76">
        <v>2</v>
      </c>
      <c r="B503" s="161" t="s">
        <v>39</v>
      </c>
      <c r="C503" s="461">
        <f t="shared" ref="C503:C534" si="36">C378</f>
        <v>6004.152</v>
      </c>
      <c r="D503" s="461">
        <v>3919.6540000000005</v>
      </c>
      <c r="E503" s="345">
        <f t="shared" si="34"/>
        <v>0.65282391251920346</v>
      </c>
      <c r="H503" s="461"/>
      <c r="I503" s="461"/>
      <c r="J503" s="461">
        <f t="shared" ref="J503:J535" si="37">SUM(H503:I503)</f>
        <v>0</v>
      </c>
      <c r="Z503" s="461"/>
      <c r="AA503" s="461"/>
      <c r="AB503" s="461"/>
      <c r="AC503" s="425">
        <f t="shared" si="35"/>
        <v>0</v>
      </c>
    </row>
    <row r="504" spans="1:29" ht="18" customHeight="1">
      <c r="A504" s="76">
        <v>3</v>
      </c>
      <c r="B504" s="161" t="s">
        <v>40</v>
      </c>
      <c r="C504" s="461">
        <f t="shared" si="36"/>
        <v>2816.9430000000002</v>
      </c>
      <c r="D504" s="461">
        <v>1546.3530000000001</v>
      </c>
      <c r="E504" s="345">
        <f t="shared" si="34"/>
        <v>0.54894720979444733</v>
      </c>
      <c r="H504" s="461"/>
      <c r="I504" s="461"/>
      <c r="J504" s="461">
        <f t="shared" si="37"/>
        <v>0</v>
      </c>
      <c r="Z504" s="461"/>
      <c r="AA504" s="461"/>
      <c r="AB504" s="461"/>
      <c r="AC504" s="425">
        <f t="shared" si="35"/>
        <v>0</v>
      </c>
    </row>
    <row r="505" spans="1:29" ht="18" customHeight="1">
      <c r="A505" s="76">
        <v>4</v>
      </c>
      <c r="B505" s="161" t="s">
        <v>41</v>
      </c>
      <c r="C505" s="461">
        <f t="shared" si="36"/>
        <v>5565.66</v>
      </c>
      <c r="D505" s="461">
        <v>3850.22</v>
      </c>
      <c r="E505" s="345">
        <f t="shared" si="34"/>
        <v>0.6917813880114847</v>
      </c>
      <c r="H505" s="461"/>
      <c r="I505" s="461"/>
      <c r="J505" s="461">
        <f t="shared" si="37"/>
        <v>0</v>
      </c>
      <c r="Z505" s="461"/>
      <c r="AA505" s="461"/>
      <c r="AB505" s="461"/>
      <c r="AC505" s="425">
        <f t="shared" si="35"/>
        <v>0</v>
      </c>
    </row>
    <row r="506" spans="1:29" ht="18" customHeight="1">
      <c r="A506" s="76">
        <v>5</v>
      </c>
      <c r="B506" s="161" t="s">
        <v>42</v>
      </c>
      <c r="C506" s="461">
        <f t="shared" si="36"/>
        <v>1851.1110000000001</v>
      </c>
      <c r="D506" s="561">
        <v>1288.73</v>
      </c>
      <c r="E506" s="345">
        <f t="shared" si="34"/>
        <v>0.69619271885910672</v>
      </c>
      <c r="H506" s="461"/>
      <c r="I506" s="461"/>
      <c r="J506" s="461">
        <f t="shared" si="37"/>
        <v>0</v>
      </c>
      <c r="Z506" s="561"/>
      <c r="AA506" s="561"/>
      <c r="AB506" s="561"/>
      <c r="AC506" s="425">
        <f t="shared" si="35"/>
        <v>0</v>
      </c>
    </row>
    <row r="507" spans="1:29" ht="18" customHeight="1">
      <c r="A507" s="76">
        <v>6</v>
      </c>
      <c r="B507" s="161" t="s">
        <v>43</v>
      </c>
      <c r="C507" s="461">
        <f t="shared" si="36"/>
        <v>3127.8090000000002</v>
      </c>
      <c r="D507" s="461">
        <v>1993.4360000000001</v>
      </c>
      <c r="E507" s="345">
        <f t="shared" si="34"/>
        <v>0.63732663982998961</v>
      </c>
      <c r="H507" s="461"/>
      <c r="I507" s="461"/>
      <c r="J507" s="461">
        <f t="shared" si="37"/>
        <v>0</v>
      </c>
      <c r="Z507" s="461"/>
      <c r="AA507" s="461"/>
      <c r="AB507" s="461"/>
      <c r="AC507" s="425">
        <f t="shared" si="35"/>
        <v>0</v>
      </c>
    </row>
    <row r="508" spans="1:29" ht="18" customHeight="1">
      <c r="A508" s="76">
        <v>7</v>
      </c>
      <c r="B508" s="161" t="s">
        <v>44</v>
      </c>
      <c r="C508" s="461">
        <f t="shared" si="36"/>
        <v>2584.674</v>
      </c>
      <c r="D508" s="461">
        <v>1786.087</v>
      </c>
      <c r="E508" s="345">
        <f t="shared" si="34"/>
        <v>0.69102989390538228</v>
      </c>
      <c r="H508" s="461"/>
      <c r="I508" s="461"/>
      <c r="J508" s="461">
        <f t="shared" si="37"/>
        <v>0</v>
      </c>
      <c r="Z508" s="461"/>
      <c r="AA508" s="461"/>
      <c r="AB508" s="461"/>
      <c r="AC508" s="425">
        <f t="shared" si="35"/>
        <v>0</v>
      </c>
    </row>
    <row r="509" spans="1:29" ht="18" customHeight="1">
      <c r="A509" s="76">
        <v>8</v>
      </c>
      <c r="B509" s="161" t="s">
        <v>45</v>
      </c>
      <c r="C509" s="461">
        <f t="shared" si="36"/>
        <v>6882.0630000000001</v>
      </c>
      <c r="D509" s="461">
        <v>4844.375</v>
      </c>
      <c r="E509" s="345">
        <f t="shared" si="34"/>
        <v>0.70391320160829685</v>
      </c>
      <c r="H509" s="461"/>
      <c r="I509" s="461"/>
      <c r="J509" s="461">
        <f t="shared" si="37"/>
        <v>0</v>
      </c>
      <c r="Z509" s="461"/>
      <c r="AA509" s="461"/>
      <c r="AB509" s="461"/>
      <c r="AC509" s="425">
        <f t="shared" si="35"/>
        <v>0</v>
      </c>
    </row>
    <row r="510" spans="1:29" ht="18" customHeight="1">
      <c r="A510" s="76">
        <v>9</v>
      </c>
      <c r="B510" s="161" t="s">
        <v>46</v>
      </c>
      <c r="C510" s="461">
        <f t="shared" si="36"/>
        <v>3397.7129999999997</v>
      </c>
      <c r="D510" s="461">
        <v>2076.8960000000002</v>
      </c>
      <c r="E510" s="345">
        <f t="shared" si="34"/>
        <v>0.61126292891718648</v>
      </c>
      <c r="H510" s="461"/>
      <c r="I510" s="461"/>
      <c r="J510" s="461">
        <f t="shared" si="37"/>
        <v>0</v>
      </c>
      <c r="Z510" s="461"/>
      <c r="AA510" s="461"/>
      <c r="AB510" s="461"/>
      <c r="AC510" s="425">
        <f t="shared" si="35"/>
        <v>0</v>
      </c>
    </row>
    <row r="511" spans="1:29" ht="18" customHeight="1">
      <c r="A511" s="76">
        <v>10</v>
      </c>
      <c r="B511" s="161" t="s">
        <v>47</v>
      </c>
      <c r="C511" s="461">
        <f t="shared" si="36"/>
        <v>554.26800000000003</v>
      </c>
      <c r="D511" s="561">
        <v>242.43600000000001</v>
      </c>
      <c r="E511" s="345">
        <f t="shared" si="34"/>
        <v>0.4373985147978956</v>
      </c>
      <c r="H511" s="461"/>
      <c r="I511" s="461"/>
      <c r="J511" s="461">
        <f t="shared" si="37"/>
        <v>0</v>
      </c>
      <c r="Z511" s="561"/>
      <c r="AA511" s="561"/>
      <c r="AB511" s="561"/>
      <c r="AC511" s="425">
        <f t="shared" si="35"/>
        <v>0</v>
      </c>
    </row>
    <row r="512" spans="1:29" ht="18" customHeight="1">
      <c r="A512" s="76">
        <v>11</v>
      </c>
      <c r="B512" s="161" t="s">
        <v>48</v>
      </c>
      <c r="C512" s="461">
        <f t="shared" si="36"/>
        <v>3947.5259999999998</v>
      </c>
      <c r="D512" s="461">
        <v>2527.42</v>
      </c>
      <c r="E512" s="345">
        <f t="shared" si="34"/>
        <v>0.64025417438669185</v>
      </c>
      <c r="H512" s="461"/>
      <c r="I512" s="461"/>
      <c r="J512" s="461">
        <f t="shared" si="37"/>
        <v>0</v>
      </c>
      <c r="Z512" s="461"/>
      <c r="AA512" s="461"/>
      <c r="AB512" s="461"/>
      <c r="AC512" s="425">
        <f t="shared" si="35"/>
        <v>0</v>
      </c>
    </row>
    <row r="513" spans="1:29" ht="18" customHeight="1">
      <c r="A513" s="76">
        <v>12</v>
      </c>
      <c r="B513" s="161" t="s">
        <v>49</v>
      </c>
      <c r="C513" s="461">
        <f t="shared" si="36"/>
        <v>2828.5230000000001</v>
      </c>
      <c r="D513" s="461">
        <v>1167.0899999999999</v>
      </c>
      <c r="E513" s="345">
        <f t="shared" si="34"/>
        <v>0.41261464022035521</v>
      </c>
      <c r="H513" s="461"/>
      <c r="I513" s="461"/>
      <c r="J513" s="461">
        <f t="shared" si="37"/>
        <v>0</v>
      </c>
      <c r="Z513" s="461"/>
      <c r="AA513" s="461"/>
      <c r="AB513" s="461"/>
      <c r="AC513" s="425">
        <f t="shared" si="35"/>
        <v>0</v>
      </c>
    </row>
    <row r="514" spans="1:29" ht="18" customHeight="1">
      <c r="A514" s="76">
        <v>13</v>
      </c>
      <c r="B514" s="161" t="s">
        <v>50</v>
      </c>
      <c r="C514" s="461">
        <f t="shared" si="36"/>
        <v>2476.6709999999998</v>
      </c>
      <c r="D514" s="461">
        <v>1544.0369999999998</v>
      </c>
      <c r="E514" s="345">
        <f t="shared" si="34"/>
        <v>0.62343242198903281</v>
      </c>
      <c r="H514" s="461"/>
      <c r="I514" s="461"/>
      <c r="J514" s="461">
        <f t="shared" si="37"/>
        <v>0</v>
      </c>
      <c r="Z514" s="461"/>
      <c r="AA514" s="461"/>
      <c r="AB514" s="461"/>
      <c r="AC514" s="425">
        <f t="shared" si="35"/>
        <v>0</v>
      </c>
    </row>
    <row r="515" spans="1:29" ht="18" customHeight="1">
      <c r="A515" s="76">
        <v>14</v>
      </c>
      <c r="B515" s="161" t="s">
        <v>51</v>
      </c>
      <c r="C515" s="461">
        <f t="shared" si="36"/>
        <v>2083.9949999999999</v>
      </c>
      <c r="D515" s="461">
        <v>1456.0550000000001</v>
      </c>
      <c r="E515" s="345">
        <f t="shared" si="34"/>
        <v>0.69868449780349773</v>
      </c>
      <c r="H515" s="461"/>
      <c r="I515" s="461"/>
      <c r="J515" s="461">
        <f t="shared" si="37"/>
        <v>0</v>
      </c>
      <c r="Z515" s="461"/>
      <c r="AA515" s="461"/>
      <c r="AB515" s="461"/>
      <c r="AC515" s="425">
        <f t="shared" si="35"/>
        <v>0</v>
      </c>
    </row>
    <row r="516" spans="1:29" ht="18" customHeight="1">
      <c r="A516" s="76">
        <v>15</v>
      </c>
      <c r="B516" s="161" t="s">
        <v>52</v>
      </c>
      <c r="C516" s="461">
        <f t="shared" si="36"/>
        <v>2014.0809999999999</v>
      </c>
      <c r="D516" s="561">
        <v>850.13200000000006</v>
      </c>
      <c r="E516" s="345">
        <f t="shared" si="34"/>
        <v>0.42209424546480512</v>
      </c>
      <c r="H516" s="461"/>
      <c r="I516" s="461"/>
      <c r="J516" s="461">
        <f t="shared" si="37"/>
        <v>0</v>
      </c>
      <c r="Z516" s="561"/>
      <c r="AA516" s="561"/>
      <c r="AB516" s="561"/>
      <c r="AC516" s="425">
        <f t="shared" si="35"/>
        <v>0</v>
      </c>
    </row>
    <row r="517" spans="1:29" ht="18" customHeight="1">
      <c r="A517" s="76">
        <v>16</v>
      </c>
      <c r="B517" s="161" t="s">
        <v>53</v>
      </c>
      <c r="C517" s="461">
        <f t="shared" si="36"/>
        <v>4458.3960000000006</v>
      </c>
      <c r="D517" s="461">
        <v>2372.9690000000001</v>
      </c>
      <c r="E517" s="345">
        <f t="shared" si="34"/>
        <v>0.53224724766485521</v>
      </c>
      <c r="H517" s="461"/>
      <c r="I517" s="461"/>
      <c r="J517" s="461">
        <f t="shared" si="37"/>
        <v>0</v>
      </c>
      <c r="Z517" s="461"/>
      <c r="AA517" s="461"/>
      <c r="AB517" s="461"/>
      <c r="AC517" s="425">
        <f t="shared" si="35"/>
        <v>0</v>
      </c>
    </row>
    <row r="518" spans="1:29" ht="18" customHeight="1">
      <c r="A518" s="76">
        <v>17</v>
      </c>
      <c r="B518" s="161" t="s">
        <v>54</v>
      </c>
      <c r="C518" s="461">
        <f t="shared" si="36"/>
        <v>1920.549</v>
      </c>
      <c r="D518" s="461">
        <v>1541.883</v>
      </c>
      <c r="E518" s="345">
        <f t="shared" si="34"/>
        <v>0.80283450200958162</v>
      </c>
      <c r="H518" s="461"/>
      <c r="I518" s="461"/>
      <c r="J518" s="461">
        <f t="shared" si="37"/>
        <v>0</v>
      </c>
      <c r="Z518" s="461"/>
      <c r="AA518" s="461"/>
      <c r="AB518" s="461"/>
      <c r="AC518" s="425">
        <f t="shared" si="35"/>
        <v>0</v>
      </c>
    </row>
    <row r="519" spans="1:29" ht="18" customHeight="1">
      <c r="A519" s="76">
        <v>18</v>
      </c>
      <c r="B519" s="161" t="s">
        <v>55</v>
      </c>
      <c r="C519" s="461">
        <f t="shared" si="36"/>
        <v>4521.348</v>
      </c>
      <c r="D519" s="461">
        <v>3094.76</v>
      </c>
      <c r="E519" s="345">
        <f t="shared" si="34"/>
        <v>0.68447728420816101</v>
      </c>
      <c r="H519" s="461"/>
      <c r="I519" s="461"/>
      <c r="J519" s="461">
        <f t="shared" si="37"/>
        <v>0</v>
      </c>
      <c r="Z519" s="461"/>
      <c r="AA519" s="461"/>
      <c r="AB519" s="461"/>
      <c r="AC519" s="425">
        <f t="shared" si="35"/>
        <v>0</v>
      </c>
    </row>
    <row r="520" spans="1:29" ht="18" customHeight="1">
      <c r="A520" s="76">
        <v>19</v>
      </c>
      <c r="B520" s="161" t="s">
        <v>56</v>
      </c>
      <c r="C520" s="461">
        <f t="shared" si="36"/>
        <v>3321.5520000000001</v>
      </c>
      <c r="D520" s="461">
        <v>2334.893</v>
      </c>
      <c r="E520" s="345">
        <f t="shared" si="34"/>
        <v>0.70295241501563122</v>
      </c>
      <c r="H520" s="461"/>
      <c r="I520" s="461"/>
      <c r="J520" s="461">
        <f t="shared" si="37"/>
        <v>0</v>
      </c>
      <c r="Z520" s="461"/>
      <c r="AA520" s="461"/>
      <c r="AB520" s="461"/>
      <c r="AC520" s="425">
        <f t="shared" si="35"/>
        <v>0</v>
      </c>
    </row>
    <row r="521" spans="1:29" ht="18" customHeight="1">
      <c r="A521" s="76">
        <v>20</v>
      </c>
      <c r="B521" s="161" t="s">
        <v>57</v>
      </c>
      <c r="C521" s="461">
        <f t="shared" si="36"/>
        <v>4009.95</v>
      </c>
      <c r="D521" s="561">
        <v>2675.4740000000002</v>
      </c>
      <c r="E521" s="345">
        <f t="shared" si="34"/>
        <v>0.66720881806506327</v>
      </c>
      <c r="H521" s="461"/>
      <c r="I521" s="461"/>
      <c r="J521" s="461">
        <f t="shared" si="37"/>
        <v>0</v>
      </c>
      <c r="Z521" s="561"/>
      <c r="AA521" s="561"/>
      <c r="AB521" s="561"/>
      <c r="AC521" s="425">
        <f t="shared" si="35"/>
        <v>0</v>
      </c>
    </row>
    <row r="522" spans="1:29" ht="18" customHeight="1">
      <c r="A522" s="76">
        <v>21</v>
      </c>
      <c r="B522" s="161" t="s">
        <v>58</v>
      </c>
      <c r="C522" s="461">
        <f t="shared" si="36"/>
        <v>3627.8819999999996</v>
      </c>
      <c r="D522" s="461">
        <v>2522.0410000000002</v>
      </c>
      <c r="E522" s="345">
        <f t="shared" si="34"/>
        <v>0.6951827540146015</v>
      </c>
      <c r="H522" s="461"/>
      <c r="I522" s="461"/>
      <c r="J522" s="461">
        <f t="shared" si="37"/>
        <v>0</v>
      </c>
      <c r="Z522" s="461"/>
      <c r="AA522" s="461"/>
      <c r="AB522" s="461"/>
      <c r="AC522" s="425">
        <f t="shared" si="35"/>
        <v>0</v>
      </c>
    </row>
    <row r="523" spans="1:29" ht="18" customHeight="1">
      <c r="A523" s="76">
        <v>22</v>
      </c>
      <c r="B523" s="161" t="s">
        <v>59</v>
      </c>
      <c r="C523" s="461">
        <f t="shared" si="36"/>
        <v>6900.5460000000003</v>
      </c>
      <c r="D523" s="461">
        <v>4683.6319999999996</v>
      </c>
      <c r="E523" s="345">
        <f t="shared" si="34"/>
        <v>0.6787335378968562</v>
      </c>
      <c r="H523" s="461"/>
      <c r="I523" s="461"/>
      <c r="J523" s="461">
        <f t="shared" si="37"/>
        <v>0</v>
      </c>
      <c r="Z523" s="461"/>
      <c r="AA523" s="461"/>
      <c r="AB523" s="461"/>
      <c r="AC523" s="425">
        <f t="shared" si="35"/>
        <v>0</v>
      </c>
    </row>
    <row r="524" spans="1:29" ht="18" customHeight="1">
      <c r="A524" s="76">
        <v>23</v>
      </c>
      <c r="B524" s="161" t="s">
        <v>60</v>
      </c>
      <c r="C524" s="461">
        <f t="shared" si="36"/>
        <v>2189.7839999999997</v>
      </c>
      <c r="D524" s="461">
        <v>1509.759</v>
      </c>
      <c r="E524" s="345">
        <f t="shared" si="34"/>
        <v>0.68945567234028571</v>
      </c>
      <c r="H524" s="461"/>
      <c r="I524" s="461"/>
      <c r="J524" s="461">
        <f t="shared" si="37"/>
        <v>0</v>
      </c>
      <c r="Z524" s="461"/>
      <c r="AA524" s="461"/>
      <c r="AB524" s="461"/>
      <c r="AC524" s="425">
        <f t="shared" si="35"/>
        <v>0</v>
      </c>
    </row>
    <row r="525" spans="1:29" ht="18" customHeight="1">
      <c r="A525" s="76">
        <v>24</v>
      </c>
      <c r="B525" s="161" t="s">
        <v>61</v>
      </c>
      <c r="C525" s="461">
        <f t="shared" si="36"/>
        <v>1653.8429999999998</v>
      </c>
      <c r="D525" s="461">
        <v>1256.7280000000001</v>
      </c>
      <c r="E525" s="345">
        <f t="shared" si="34"/>
        <v>0.75988349559178237</v>
      </c>
      <c r="H525" s="461"/>
      <c r="I525" s="461"/>
      <c r="J525" s="461">
        <f t="shared" si="37"/>
        <v>0</v>
      </c>
      <c r="Z525" s="461"/>
      <c r="AA525" s="461"/>
      <c r="AB525" s="461"/>
      <c r="AC525" s="425">
        <f t="shared" si="35"/>
        <v>0</v>
      </c>
    </row>
    <row r="526" spans="1:29" ht="18" customHeight="1">
      <c r="A526" s="76">
        <v>25</v>
      </c>
      <c r="B526" s="161" t="s">
        <v>62</v>
      </c>
      <c r="C526" s="461">
        <f t="shared" si="36"/>
        <v>3515.4210000000003</v>
      </c>
      <c r="D526" s="561">
        <v>2397.145</v>
      </c>
      <c r="E526" s="562">
        <f t="shared" si="34"/>
        <v>0.6818941458220793</v>
      </c>
      <c r="H526" s="461"/>
      <c r="I526" s="461"/>
      <c r="J526" s="461">
        <f t="shared" si="37"/>
        <v>0</v>
      </c>
      <c r="Z526" s="561"/>
      <c r="AA526" s="561"/>
      <c r="AB526" s="561"/>
      <c r="AC526" s="425">
        <f t="shared" si="35"/>
        <v>0</v>
      </c>
    </row>
    <row r="527" spans="1:29" ht="18" customHeight="1">
      <c r="A527" s="76">
        <v>26</v>
      </c>
      <c r="B527" s="161" t="s">
        <v>63</v>
      </c>
      <c r="C527" s="461">
        <f t="shared" si="36"/>
        <v>3484.5509999999999</v>
      </c>
      <c r="D527" s="461">
        <v>1884.8789999999999</v>
      </c>
      <c r="E527" s="562">
        <f t="shared" si="34"/>
        <v>0.54092449787648389</v>
      </c>
      <c r="H527" s="461"/>
      <c r="I527" s="461"/>
      <c r="J527" s="461">
        <f>SUM(H527:I527)</f>
        <v>0</v>
      </c>
      <c r="Z527" s="461"/>
      <c r="AA527" s="461"/>
      <c r="AB527" s="461"/>
      <c r="AC527" s="425">
        <f t="shared" si="35"/>
        <v>0</v>
      </c>
    </row>
    <row r="528" spans="1:29" ht="18" customHeight="1">
      <c r="A528" s="76">
        <v>27</v>
      </c>
      <c r="B528" s="161" t="s">
        <v>64</v>
      </c>
      <c r="C528" s="461">
        <f t="shared" si="36"/>
        <v>2477.826</v>
      </c>
      <c r="D528" s="461">
        <v>1053.769</v>
      </c>
      <c r="E528" s="562">
        <f t="shared" si="34"/>
        <v>0.4252796604765629</v>
      </c>
      <c r="H528" s="461"/>
      <c r="I528" s="461"/>
      <c r="J528" s="461">
        <f t="shared" si="37"/>
        <v>0</v>
      </c>
      <c r="Z528" s="461"/>
      <c r="AA528" s="461"/>
      <c r="AB528" s="461"/>
      <c r="AC528" s="425">
        <f t="shared" si="35"/>
        <v>0</v>
      </c>
    </row>
    <row r="529" spans="1:29" ht="18" customHeight="1">
      <c r="A529" s="256">
        <v>28</v>
      </c>
      <c r="B529" s="166" t="s">
        <v>65</v>
      </c>
      <c r="C529" s="461">
        <f t="shared" si="36"/>
        <v>2477.3969999999999</v>
      </c>
      <c r="D529" s="561">
        <v>1417.9960000000001</v>
      </c>
      <c r="E529" s="562">
        <f t="shared" si="34"/>
        <v>0.57237334185841027</v>
      </c>
      <c r="H529" s="461"/>
      <c r="I529" s="461"/>
      <c r="J529" s="461">
        <f t="shared" si="37"/>
        <v>0</v>
      </c>
      <c r="Z529" s="461"/>
      <c r="AA529" s="561"/>
      <c r="AB529" s="561"/>
      <c r="AC529" s="425"/>
    </row>
    <row r="530" spans="1:29" ht="18" customHeight="1">
      <c r="A530" s="256">
        <v>29</v>
      </c>
      <c r="B530" s="166" t="s">
        <v>66</v>
      </c>
      <c r="C530" s="461">
        <f t="shared" si="36"/>
        <v>1323.0419999999999</v>
      </c>
      <c r="D530" s="561">
        <v>566.98800000000006</v>
      </c>
      <c r="E530" s="562">
        <f t="shared" si="34"/>
        <v>0.42854875355430899</v>
      </c>
      <c r="H530" s="461"/>
      <c r="I530" s="461"/>
      <c r="J530" s="461">
        <f t="shared" si="37"/>
        <v>0</v>
      </c>
      <c r="Z530" s="461"/>
      <c r="AA530" s="561"/>
      <c r="AB530" s="561"/>
      <c r="AC530" s="425"/>
    </row>
    <row r="531" spans="1:29" ht="18" customHeight="1">
      <c r="A531" s="256">
        <v>30</v>
      </c>
      <c r="B531" s="166" t="s">
        <v>67</v>
      </c>
      <c r="C531" s="461">
        <f t="shared" si="36"/>
        <v>3082.2690000000002</v>
      </c>
      <c r="D531" s="561">
        <v>1902.9270000000001</v>
      </c>
      <c r="E531" s="562">
        <f t="shared" si="34"/>
        <v>0.61737862594082471</v>
      </c>
      <c r="H531" s="461"/>
      <c r="I531" s="461"/>
      <c r="J531" s="461">
        <f t="shared" si="37"/>
        <v>0</v>
      </c>
      <c r="Z531" s="461"/>
      <c r="AA531" s="561"/>
      <c r="AB531" s="561"/>
      <c r="AC531" s="425"/>
    </row>
    <row r="532" spans="1:29" ht="18" customHeight="1">
      <c r="A532" s="256">
        <v>31</v>
      </c>
      <c r="B532" s="166" t="s">
        <v>68</v>
      </c>
      <c r="C532" s="461">
        <f t="shared" si="36"/>
        <v>588.327</v>
      </c>
      <c r="D532" s="561">
        <v>0</v>
      </c>
      <c r="E532" s="562">
        <f t="shared" si="34"/>
        <v>0</v>
      </c>
      <c r="H532" s="461"/>
      <c r="I532" s="461"/>
      <c r="J532" s="461">
        <f t="shared" si="37"/>
        <v>0</v>
      </c>
      <c r="Z532" s="461"/>
      <c r="AA532" s="561"/>
      <c r="AB532" s="561"/>
      <c r="AC532" s="425"/>
    </row>
    <row r="533" spans="1:29" ht="18" customHeight="1">
      <c r="A533" s="256">
        <v>32</v>
      </c>
      <c r="B533" s="166" t="s">
        <v>69</v>
      </c>
      <c r="C533" s="461">
        <f t="shared" si="36"/>
        <v>1578.7860000000001</v>
      </c>
      <c r="D533" s="561">
        <v>1105.473</v>
      </c>
      <c r="E533" s="562">
        <f t="shared" si="34"/>
        <v>0.70020446089590349</v>
      </c>
      <c r="H533" s="461"/>
      <c r="I533" s="461"/>
      <c r="J533" s="461">
        <f t="shared" si="37"/>
        <v>0</v>
      </c>
      <c r="Z533" s="461"/>
      <c r="AA533" s="561"/>
      <c r="AB533" s="561"/>
      <c r="AC533" s="425"/>
    </row>
    <row r="534" spans="1:29" ht="18" customHeight="1" thickBot="1">
      <c r="A534" s="256">
        <v>33</v>
      </c>
      <c r="B534" s="166" t="s">
        <v>70</v>
      </c>
      <c r="C534" s="461">
        <f t="shared" si="36"/>
        <v>1012.212</v>
      </c>
      <c r="D534" s="563">
        <v>0</v>
      </c>
      <c r="E534" s="562">
        <f t="shared" si="34"/>
        <v>0</v>
      </c>
      <c r="H534" s="461"/>
      <c r="I534" s="461"/>
      <c r="J534" s="461">
        <f t="shared" si="37"/>
        <v>0</v>
      </c>
      <c r="Y534" s="77" t="s">
        <v>75</v>
      </c>
      <c r="Z534" s="484">
        <f>SUM(Z502:Z528)</f>
        <v>0</v>
      </c>
      <c r="AA534" s="479">
        <f>SUM(AA502:AA528)</f>
        <v>0</v>
      </c>
      <c r="AB534" s="561"/>
      <c r="AC534" s="425">
        <f t="shared" si="35"/>
        <v>0</v>
      </c>
    </row>
    <row r="535" spans="1:29" ht="24" customHeight="1" thickBot="1">
      <c r="A535" s="542"/>
      <c r="B535" s="564" t="s">
        <v>14</v>
      </c>
      <c r="C535" s="479">
        <f>SUM(C502:C534)</f>
        <v>101108.272</v>
      </c>
      <c r="D535" s="565">
        <f>SUM(D502:D534)</f>
        <v>63380.931000000004</v>
      </c>
      <c r="E535" s="566">
        <f t="shared" si="34"/>
        <v>0.6268619742606224</v>
      </c>
      <c r="H535" s="484">
        <f>SUM(H502:H534)</f>
        <v>0</v>
      </c>
      <c r="I535" s="484">
        <f>SUM(I502:I534)</f>
        <v>0</v>
      </c>
      <c r="J535" s="484">
        <f t="shared" si="37"/>
        <v>0</v>
      </c>
    </row>
    <row r="536" spans="1:29">
      <c r="A536" s="147"/>
      <c r="B536" s="567"/>
      <c r="C536" s="332"/>
      <c r="D536" s="568"/>
      <c r="E536" s="179"/>
      <c r="J536" s="332"/>
    </row>
    <row r="537" spans="1:29">
      <c r="A537" s="147"/>
      <c r="B537" s="567"/>
      <c r="C537" s="332"/>
      <c r="D537" s="568"/>
      <c r="E537" s="179"/>
      <c r="J537" s="332"/>
    </row>
    <row r="538" spans="1:29" s="67" customFormat="1" ht="14.5" thickBot="1">
      <c r="A538" s="327" t="s">
        <v>133</v>
      </c>
      <c r="B538" s="410"/>
      <c r="C538" s="410"/>
      <c r="D538" s="410"/>
      <c r="E538" s="411"/>
      <c r="F538" s="410"/>
      <c r="G538" s="412"/>
      <c r="H538" s="413"/>
      <c r="I538" s="414"/>
      <c r="J538" s="413"/>
      <c r="K538" s="413"/>
      <c r="L538" s="413"/>
      <c r="M538" s="413"/>
      <c r="N538" s="413"/>
      <c r="O538" s="413"/>
      <c r="P538" s="379"/>
      <c r="Q538" s="413"/>
      <c r="R538" s="413"/>
      <c r="S538" s="413"/>
      <c r="T538" s="413"/>
      <c r="U538" s="413"/>
      <c r="V538" s="413"/>
      <c r="W538" s="413"/>
      <c r="X538" s="413"/>
    </row>
    <row r="539" spans="1:29" ht="13.5" hidden="1" thickBot="1">
      <c r="A539" s="14"/>
    </row>
    <row r="540" spans="1:29" ht="23.25" customHeight="1">
      <c r="A540" s="71" t="s">
        <v>102</v>
      </c>
      <c r="B540" s="569" t="s">
        <v>126</v>
      </c>
      <c r="C540" s="569" t="s">
        <v>118</v>
      </c>
      <c r="D540" s="569" t="s">
        <v>134</v>
      </c>
      <c r="E540" s="570" t="s">
        <v>135</v>
      </c>
      <c r="F540" s="571" t="s">
        <v>136</v>
      </c>
      <c r="G540" s="572"/>
      <c r="H540" s="573"/>
      <c r="I540" s="574"/>
      <c r="J540" s="573"/>
      <c r="K540" s="573"/>
      <c r="L540" s="573"/>
      <c r="M540" s="573"/>
      <c r="N540" s="573"/>
      <c r="O540" s="573"/>
      <c r="P540" s="575"/>
      <c r="Q540" s="573"/>
      <c r="R540" s="573"/>
      <c r="S540" s="573"/>
      <c r="T540" s="573"/>
      <c r="U540" s="573"/>
      <c r="V540" s="573"/>
      <c r="W540" s="573"/>
      <c r="X540" s="573"/>
    </row>
    <row r="541" spans="1:29" ht="18" customHeight="1" thickBot="1">
      <c r="A541" s="576">
        <f>C578</f>
        <v>3033.25</v>
      </c>
      <c r="B541" s="429">
        <v>2968.62</v>
      </c>
      <c r="C541" s="577">
        <f>B541/A541</f>
        <v>0.97869282123135248</v>
      </c>
      <c r="D541" s="578">
        <f>D578</f>
        <v>1998.39</v>
      </c>
      <c r="E541" s="579">
        <f>E578</f>
        <v>1290.5799999999997</v>
      </c>
      <c r="F541" s="580">
        <f>E541/D541</f>
        <v>0.64580987695094538</v>
      </c>
    </row>
    <row r="543" spans="1:29" s="67" customFormat="1" ht="14.5" thickBot="1">
      <c r="A543" s="327" t="s">
        <v>137</v>
      </c>
      <c r="B543" s="321"/>
      <c r="C543" s="437"/>
      <c r="D543" s="321"/>
      <c r="E543" s="322"/>
      <c r="F543" s="320"/>
      <c r="G543" s="445"/>
      <c r="H543" s="446"/>
      <c r="I543" s="447"/>
      <c r="J543" s="446"/>
      <c r="K543" s="446"/>
      <c r="L543" s="446"/>
      <c r="M543" s="446"/>
      <c r="N543" s="446"/>
      <c r="O543" s="446"/>
      <c r="P543" s="448"/>
      <c r="Q543" s="446"/>
      <c r="R543" s="446"/>
      <c r="S543" s="446"/>
      <c r="T543" s="446"/>
      <c r="U543" s="446"/>
      <c r="V543" s="446"/>
      <c r="W543" s="446"/>
      <c r="X543" s="446"/>
    </row>
    <row r="544" spans="1:29" ht="35.25" customHeight="1">
      <c r="A544" s="333" t="s">
        <v>100</v>
      </c>
      <c r="B544" s="88" t="s">
        <v>101</v>
      </c>
      <c r="C544" s="88" t="s">
        <v>102</v>
      </c>
      <c r="D544" s="88" t="s">
        <v>138</v>
      </c>
      <c r="E544" s="508" t="s">
        <v>139</v>
      </c>
      <c r="F544" s="88" t="s">
        <v>140</v>
      </c>
      <c r="G544" s="571" t="s">
        <v>141</v>
      </c>
      <c r="H544" s="337"/>
      <c r="I544" s="337"/>
      <c r="J544" s="337"/>
      <c r="K544" s="337"/>
      <c r="L544" s="337"/>
      <c r="M544" s="337"/>
      <c r="N544" s="337"/>
      <c r="O544" s="337"/>
      <c r="P544" s="581"/>
      <c r="Q544" s="337"/>
      <c r="R544" s="337"/>
      <c r="S544" s="337"/>
      <c r="T544" s="337"/>
      <c r="U544" s="337"/>
      <c r="V544" s="337"/>
      <c r="W544" s="337"/>
      <c r="X544" s="337"/>
    </row>
    <row r="545" spans="1:24" ht="15.5">
      <c r="A545" s="76">
        <v>1</v>
      </c>
      <c r="B545" s="161" t="s">
        <v>38</v>
      </c>
      <c r="C545" s="582">
        <v>84.88</v>
      </c>
      <c r="D545" s="583">
        <v>61.99</v>
      </c>
      <c r="E545" s="584">
        <v>40.22</v>
      </c>
      <c r="F545" s="465">
        <f>D545-E545</f>
        <v>21.770000000000003</v>
      </c>
      <c r="G545" s="585">
        <f>E545/D545</f>
        <v>0.64881432489111146</v>
      </c>
      <c r="H545" s="586"/>
      <c r="I545" s="587"/>
      <c r="J545" s="586"/>
      <c r="K545" s="586"/>
      <c r="L545" s="586"/>
      <c r="M545" s="586"/>
      <c r="N545" s="586"/>
      <c r="O545" s="586"/>
      <c r="P545" s="588"/>
      <c r="Q545" s="586"/>
      <c r="R545" s="586"/>
      <c r="S545" s="586"/>
      <c r="T545" s="586"/>
      <c r="U545" s="586"/>
      <c r="V545" s="586"/>
      <c r="W545" s="586"/>
      <c r="X545" s="586"/>
    </row>
    <row r="546" spans="1:24" ht="15.5">
      <c r="A546" s="76">
        <v>2</v>
      </c>
      <c r="B546" s="161" t="s">
        <v>39</v>
      </c>
      <c r="C546" s="582">
        <v>180.12</v>
      </c>
      <c r="D546" s="583">
        <v>123.56</v>
      </c>
      <c r="E546" s="584">
        <v>77.89</v>
      </c>
      <c r="F546" s="465">
        <f t="shared" ref="F546:F578" si="38">D546-E546</f>
        <v>45.67</v>
      </c>
      <c r="G546" s="585">
        <f t="shared" ref="G546:G578" si="39">E546/D546</f>
        <v>0.63038200064745875</v>
      </c>
      <c r="H546" s="586"/>
      <c r="I546" s="587"/>
      <c r="J546" s="586"/>
      <c r="K546" s="586"/>
      <c r="L546" s="586"/>
      <c r="M546" s="586"/>
      <c r="N546" s="586"/>
      <c r="O546" s="586"/>
      <c r="P546" s="588"/>
      <c r="Q546" s="586"/>
      <c r="R546" s="586"/>
      <c r="S546" s="586"/>
      <c r="T546" s="586"/>
      <c r="U546" s="586"/>
      <c r="V546" s="586"/>
      <c r="W546" s="586"/>
      <c r="X546" s="586"/>
    </row>
    <row r="547" spans="1:24" ht="15.5">
      <c r="A547" s="76">
        <v>3</v>
      </c>
      <c r="B547" s="161" t="s">
        <v>40</v>
      </c>
      <c r="C547" s="582">
        <v>84.51</v>
      </c>
      <c r="D547" s="583">
        <v>48.75</v>
      </c>
      <c r="E547" s="584">
        <v>35.659999999999997</v>
      </c>
      <c r="F547" s="465">
        <f t="shared" si="38"/>
        <v>13.090000000000003</v>
      </c>
      <c r="G547" s="585">
        <f t="shared" si="39"/>
        <v>0.73148717948717945</v>
      </c>
      <c r="H547" s="586"/>
      <c r="I547" s="587"/>
      <c r="J547" s="586"/>
      <c r="K547" s="586"/>
      <c r="L547" s="586"/>
      <c r="M547" s="586"/>
      <c r="N547" s="586"/>
      <c r="O547" s="586"/>
      <c r="P547" s="588"/>
      <c r="Q547" s="586"/>
      <c r="R547" s="586"/>
      <c r="S547" s="586"/>
      <c r="T547" s="586"/>
      <c r="U547" s="586"/>
      <c r="V547" s="586"/>
      <c r="W547" s="586"/>
      <c r="X547" s="586"/>
    </row>
    <row r="548" spans="1:24" ht="15.5">
      <c r="A548" s="76">
        <v>4</v>
      </c>
      <c r="B548" s="161" t="s">
        <v>41</v>
      </c>
      <c r="C548" s="582">
        <v>166.97</v>
      </c>
      <c r="D548" s="583">
        <v>121.43</v>
      </c>
      <c r="E548" s="584">
        <v>79.7</v>
      </c>
      <c r="F548" s="465">
        <f t="shared" si="38"/>
        <v>41.730000000000004</v>
      </c>
      <c r="G548" s="585">
        <f t="shared" si="39"/>
        <v>0.65634521946800628</v>
      </c>
      <c r="H548" s="586"/>
      <c r="I548" s="587"/>
      <c r="J548" s="586"/>
      <c r="K548" s="586"/>
      <c r="L548" s="586"/>
      <c r="M548" s="586"/>
      <c r="N548" s="586"/>
      <c r="O548" s="586"/>
      <c r="P548" s="588"/>
      <c r="Q548" s="586"/>
      <c r="R548" s="586"/>
      <c r="S548" s="586"/>
      <c r="T548" s="586"/>
      <c r="U548" s="586"/>
      <c r="V548" s="586"/>
      <c r="W548" s="586"/>
      <c r="X548" s="586"/>
    </row>
    <row r="549" spans="1:24" ht="15.5">
      <c r="A549" s="76">
        <v>5</v>
      </c>
      <c r="B549" s="161" t="s">
        <v>42</v>
      </c>
      <c r="C549" s="582">
        <v>55.53</v>
      </c>
      <c r="D549" s="583">
        <v>40.64</v>
      </c>
      <c r="E549" s="584">
        <v>26.32</v>
      </c>
      <c r="F549" s="465">
        <f t="shared" si="38"/>
        <v>14.32</v>
      </c>
      <c r="G549" s="585">
        <f t="shared" si="39"/>
        <v>0.64763779527559051</v>
      </c>
      <c r="H549" s="586"/>
      <c r="I549" s="587"/>
      <c r="J549" s="586"/>
      <c r="K549" s="586"/>
      <c r="L549" s="586"/>
      <c r="M549" s="586"/>
      <c r="N549" s="586"/>
      <c r="O549" s="586"/>
      <c r="P549" s="588"/>
      <c r="Q549" s="586"/>
      <c r="R549" s="586"/>
      <c r="S549" s="586"/>
      <c r="T549" s="586"/>
      <c r="U549" s="586"/>
      <c r="V549" s="586"/>
      <c r="W549" s="586"/>
      <c r="X549" s="586"/>
    </row>
    <row r="550" spans="1:24" ht="15.5">
      <c r="A550" s="76">
        <v>6</v>
      </c>
      <c r="B550" s="161" t="s">
        <v>43</v>
      </c>
      <c r="C550" s="582">
        <v>93.83</v>
      </c>
      <c r="D550" s="583">
        <v>62.91</v>
      </c>
      <c r="E550" s="584">
        <v>39.68</v>
      </c>
      <c r="F550" s="465">
        <f t="shared" si="38"/>
        <v>23.229999999999997</v>
      </c>
      <c r="G550" s="585">
        <f t="shared" si="39"/>
        <v>0.63074233031314575</v>
      </c>
      <c r="H550" s="586"/>
      <c r="I550" s="587"/>
      <c r="J550" s="586"/>
      <c r="K550" s="586"/>
      <c r="L550" s="586"/>
      <c r="M550" s="586"/>
      <c r="N550" s="586"/>
      <c r="O550" s="586"/>
      <c r="P550" s="588"/>
      <c r="Q550" s="586"/>
      <c r="R550" s="586"/>
      <c r="S550" s="586"/>
      <c r="T550" s="586"/>
      <c r="U550" s="586"/>
      <c r="V550" s="586"/>
      <c r="W550" s="586"/>
      <c r="X550" s="586"/>
    </row>
    <row r="551" spans="1:24" ht="15.5">
      <c r="A551" s="76">
        <v>7</v>
      </c>
      <c r="B551" s="161" t="s">
        <v>44</v>
      </c>
      <c r="C551" s="582">
        <v>77.540000000000006</v>
      </c>
      <c r="D551" s="583">
        <v>56.28</v>
      </c>
      <c r="E551" s="584">
        <v>36.71</v>
      </c>
      <c r="F551" s="465">
        <f t="shared" si="38"/>
        <v>19.57</v>
      </c>
      <c r="G551" s="585">
        <f t="shared" si="39"/>
        <v>0.65227434257285</v>
      </c>
      <c r="H551" s="586"/>
      <c r="I551" s="587"/>
      <c r="J551" s="586"/>
      <c r="K551" s="586"/>
      <c r="L551" s="586"/>
      <c r="M551" s="586"/>
      <c r="N551" s="586"/>
      <c r="O551" s="586"/>
      <c r="P551" s="588"/>
      <c r="Q551" s="586"/>
      <c r="R551" s="586"/>
      <c r="S551" s="586"/>
      <c r="T551" s="586"/>
      <c r="U551" s="586"/>
      <c r="V551" s="586"/>
      <c r="W551" s="586"/>
      <c r="X551" s="586"/>
    </row>
    <row r="552" spans="1:24" ht="15.5">
      <c r="A552" s="76">
        <v>8</v>
      </c>
      <c r="B552" s="161" t="s">
        <v>45</v>
      </c>
      <c r="C552" s="582">
        <v>206.46</v>
      </c>
      <c r="D552" s="583">
        <v>152.66</v>
      </c>
      <c r="E552" s="584">
        <v>99.35</v>
      </c>
      <c r="F552" s="465">
        <f t="shared" si="38"/>
        <v>53.31</v>
      </c>
      <c r="G552" s="585">
        <f t="shared" si="39"/>
        <v>0.65079261103104935</v>
      </c>
      <c r="H552" s="586"/>
      <c r="I552" s="587"/>
      <c r="J552" s="586"/>
      <c r="K552" s="586"/>
      <c r="L552" s="586"/>
      <c r="M552" s="586"/>
      <c r="N552" s="586"/>
      <c r="O552" s="586"/>
      <c r="P552" s="588"/>
      <c r="Q552" s="586"/>
      <c r="R552" s="586"/>
      <c r="S552" s="586"/>
      <c r="T552" s="586"/>
      <c r="U552" s="586"/>
      <c r="V552" s="586"/>
      <c r="W552" s="586"/>
      <c r="X552" s="586"/>
    </row>
    <row r="553" spans="1:24" ht="15.5">
      <c r="A553" s="76">
        <v>9</v>
      </c>
      <c r="B553" s="161" t="s">
        <v>46</v>
      </c>
      <c r="C553" s="582">
        <v>101.93</v>
      </c>
      <c r="D553" s="583">
        <v>65.48</v>
      </c>
      <c r="E553" s="584">
        <v>45.97</v>
      </c>
      <c r="F553" s="465">
        <f t="shared" si="38"/>
        <v>19.510000000000005</v>
      </c>
      <c r="G553" s="585">
        <f t="shared" si="39"/>
        <v>0.70204642638973724</v>
      </c>
      <c r="H553" s="586"/>
      <c r="I553" s="587"/>
      <c r="J553" s="586"/>
      <c r="K553" s="586"/>
      <c r="L553" s="586"/>
      <c r="M553" s="586"/>
      <c r="N553" s="586"/>
      <c r="O553" s="586"/>
      <c r="P553" s="588"/>
      <c r="Q553" s="586"/>
      <c r="R553" s="586"/>
      <c r="S553" s="586"/>
      <c r="T553" s="586"/>
      <c r="U553" s="586"/>
      <c r="V553" s="586"/>
      <c r="W553" s="586"/>
      <c r="X553" s="586"/>
    </row>
    <row r="554" spans="1:24" ht="15.5">
      <c r="A554" s="76">
        <v>10</v>
      </c>
      <c r="B554" s="161" t="s">
        <v>47</v>
      </c>
      <c r="C554" s="582">
        <v>16.63</v>
      </c>
      <c r="D554" s="583">
        <v>7.63</v>
      </c>
      <c r="E554" s="584">
        <v>3.33</v>
      </c>
      <c r="F554" s="465">
        <f t="shared" si="38"/>
        <v>4.3</v>
      </c>
      <c r="G554" s="585">
        <f t="shared" si="39"/>
        <v>0.43643512450851901</v>
      </c>
      <c r="H554" s="586"/>
      <c r="I554" s="587"/>
      <c r="J554" s="586"/>
      <c r="K554" s="586"/>
      <c r="L554" s="586"/>
      <c r="M554" s="586"/>
      <c r="N554" s="586"/>
      <c r="O554" s="586"/>
      <c r="P554" s="588"/>
      <c r="Q554" s="586"/>
      <c r="R554" s="586"/>
      <c r="S554" s="586"/>
      <c r="T554" s="586"/>
      <c r="U554" s="586"/>
      <c r="V554" s="586"/>
      <c r="W554" s="586"/>
      <c r="X554" s="586"/>
    </row>
    <row r="555" spans="1:24" ht="15.5">
      <c r="A555" s="76">
        <v>11</v>
      </c>
      <c r="B555" s="161" t="s">
        <v>48</v>
      </c>
      <c r="C555" s="582">
        <v>118.43</v>
      </c>
      <c r="D555" s="583">
        <v>79.760000000000005</v>
      </c>
      <c r="E555" s="584">
        <v>54.85</v>
      </c>
      <c r="F555" s="465">
        <f t="shared" si="38"/>
        <v>24.910000000000004</v>
      </c>
      <c r="G555" s="585">
        <f t="shared" si="39"/>
        <v>0.68768806419257766</v>
      </c>
      <c r="H555" s="586"/>
      <c r="I555" s="587"/>
      <c r="J555" s="586"/>
      <c r="K555" s="586"/>
      <c r="L555" s="586"/>
      <c r="M555" s="586"/>
      <c r="N555" s="586"/>
      <c r="O555" s="586"/>
      <c r="P555" s="588"/>
      <c r="Q555" s="586"/>
      <c r="R555" s="586"/>
      <c r="S555" s="586"/>
      <c r="T555" s="586"/>
      <c r="U555" s="586"/>
      <c r="V555" s="586"/>
      <c r="W555" s="586"/>
      <c r="X555" s="586"/>
    </row>
    <row r="556" spans="1:24" ht="15.5">
      <c r="A556" s="76">
        <v>12</v>
      </c>
      <c r="B556" s="161" t="s">
        <v>49</v>
      </c>
      <c r="C556" s="582">
        <v>84.86</v>
      </c>
      <c r="D556" s="583">
        <v>36.700000000000003</v>
      </c>
      <c r="E556" s="584">
        <v>19.68</v>
      </c>
      <c r="F556" s="465">
        <f t="shared" si="38"/>
        <v>17.020000000000003</v>
      </c>
      <c r="G556" s="585">
        <f t="shared" si="39"/>
        <v>0.5362397820163487</v>
      </c>
      <c r="H556" s="586"/>
      <c r="I556" s="587"/>
      <c r="J556" s="586"/>
      <c r="K556" s="586"/>
      <c r="L556" s="586"/>
      <c r="M556" s="586"/>
      <c r="N556" s="586"/>
      <c r="O556" s="586"/>
      <c r="P556" s="588"/>
      <c r="Q556" s="586"/>
      <c r="R556" s="586"/>
      <c r="S556" s="586"/>
      <c r="T556" s="586"/>
      <c r="U556" s="586"/>
      <c r="V556" s="586"/>
      <c r="W556" s="586"/>
      <c r="X556" s="586"/>
    </row>
    <row r="557" spans="1:24" ht="15.5">
      <c r="A557" s="76">
        <v>13</v>
      </c>
      <c r="B557" s="161" t="s">
        <v>50</v>
      </c>
      <c r="C557" s="582">
        <v>74.3</v>
      </c>
      <c r="D557" s="583">
        <v>48.71</v>
      </c>
      <c r="E557" s="584">
        <v>33.799999999999997</v>
      </c>
      <c r="F557" s="465">
        <f t="shared" si="38"/>
        <v>14.910000000000004</v>
      </c>
      <c r="G557" s="585">
        <f t="shared" si="39"/>
        <v>0.69390268938616295</v>
      </c>
      <c r="H557" s="586"/>
      <c r="I557" s="587"/>
      <c r="J557" s="586"/>
      <c r="K557" s="586"/>
      <c r="L557" s="586"/>
      <c r="M557" s="586"/>
      <c r="N557" s="586"/>
      <c r="O557" s="586"/>
      <c r="P557" s="588"/>
      <c r="Q557" s="586"/>
      <c r="R557" s="586"/>
      <c r="S557" s="586"/>
      <c r="T557" s="586"/>
      <c r="U557" s="586"/>
      <c r="V557" s="586"/>
      <c r="W557" s="586"/>
      <c r="X557" s="586"/>
    </row>
    <row r="558" spans="1:24" ht="15.5">
      <c r="A558" s="76">
        <v>14</v>
      </c>
      <c r="B558" s="161" t="s">
        <v>51</v>
      </c>
      <c r="C558" s="582">
        <v>62.52</v>
      </c>
      <c r="D558" s="583">
        <v>45.85</v>
      </c>
      <c r="E558" s="584">
        <v>29.86</v>
      </c>
      <c r="F558" s="465">
        <f t="shared" si="38"/>
        <v>15.990000000000002</v>
      </c>
      <c r="G558" s="585">
        <f t="shared" si="39"/>
        <v>0.65125408942202834</v>
      </c>
      <c r="H558" s="586"/>
      <c r="I558" s="587"/>
      <c r="J558" s="586"/>
      <c r="K558" s="586"/>
      <c r="L558" s="586"/>
      <c r="M558" s="586"/>
      <c r="N558" s="586"/>
      <c r="O558" s="586"/>
      <c r="P558" s="588"/>
      <c r="Q558" s="586"/>
      <c r="R558" s="586"/>
      <c r="S558" s="586"/>
      <c r="T558" s="586"/>
      <c r="U558" s="586"/>
      <c r="V558" s="586"/>
      <c r="W558" s="586"/>
      <c r="X558" s="586"/>
    </row>
    <row r="559" spans="1:24" ht="15.5">
      <c r="A559" s="76">
        <v>15</v>
      </c>
      <c r="B559" s="161" t="s">
        <v>52</v>
      </c>
      <c r="C559" s="582">
        <v>60.42</v>
      </c>
      <c r="D559" s="583">
        <v>26.76</v>
      </c>
      <c r="E559" s="584">
        <v>11.83</v>
      </c>
      <c r="F559" s="465">
        <f t="shared" si="38"/>
        <v>14.930000000000001</v>
      </c>
      <c r="G559" s="585">
        <f t="shared" si="39"/>
        <v>0.44207772795216738</v>
      </c>
      <c r="H559" s="586"/>
      <c r="I559" s="587"/>
      <c r="J559" s="586"/>
      <c r="K559" s="586"/>
      <c r="L559" s="586"/>
      <c r="M559" s="586"/>
      <c r="N559" s="586"/>
      <c r="O559" s="586"/>
      <c r="P559" s="588"/>
      <c r="Q559" s="586"/>
      <c r="R559" s="586"/>
      <c r="S559" s="586"/>
      <c r="T559" s="586"/>
      <c r="U559" s="586"/>
      <c r="V559" s="586"/>
      <c r="W559" s="586"/>
      <c r="X559" s="586"/>
    </row>
    <row r="560" spans="1:24" ht="15.5">
      <c r="A560" s="76">
        <v>16</v>
      </c>
      <c r="B560" s="161" t="s">
        <v>53</v>
      </c>
      <c r="C560" s="582">
        <v>133.75</v>
      </c>
      <c r="D560" s="583">
        <v>74.790000000000006</v>
      </c>
      <c r="E560" s="584">
        <v>53.02</v>
      </c>
      <c r="F560" s="465">
        <f t="shared" si="38"/>
        <v>21.770000000000003</v>
      </c>
      <c r="G560" s="585">
        <f t="shared" si="39"/>
        <v>0.70891830458617455</v>
      </c>
      <c r="H560" s="586"/>
      <c r="I560" s="587"/>
      <c r="J560" s="586"/>
      <c r="K560" s="586"/>
      <c r="L560" s="586"/>
      <c r="M560" s="586"/>
      <c r="N560" s="586"/>
      <c r="O560" s="586"/>
      <c r="P560" s="588"/>
      <c r="Q560" s="586"/>
      <c r="R560" s="586"/>
      <c r="S560" s="586"/>
      <c r="T560" s="586"/>
      <c r="U560" s="586"/>
      <c r="V560" s="586"/>
      <c r="W560" s="586"/>
      <c r="X560" s="586"/>
    </row>
    <row r="561" spans="1:24" ht="15.5">
      <c r="A561" s="76">
        <v>17</v>
      </c>
      <c r="B561" s="161" t="s">
        <v>54</v>
      </c>
      <c r="C561" s="582">
        <v>57.62</v>
      </c>
      <c r="D561" s="583">
        <v>48.56</v>
      </c>
      <c r="E561" s="584">
        <v>25.96</v>
      </c>
      <c r="F561" s="465">
        <f t="shared" si="38"/>
        <v>22.6</v>
      </c>
      <c r="G561" s="585">
        <f t="shared" si="39"/>
        <v>0.53459637561779239</v>
      </c>
      <c r="H561" s="586"/>
      <c r="I561" s="587"/>
      <c r="J561" s="586"/>
      <c r="K561" s="586"/>
      <c r="L561" s="586"/>
      <c r="M561" s="586"/>
      <c r="N561" s="586"/>
      <c r="O561" s="586"/>
      <c r="P561" s="588"/>
      <c r="Q561" s="586"/>
      <c r="R561" s="586"/>
      <c r="S561" s="586"/>
      <c r="T561" s="586"/>
      <c r="U561" s="586"/>
      <c r="V561" s="586"/>
      <c r="W561" s="586"/>
      <c r="X561" s="586"/>
    </row>
    <row r="562" spans="1:24" ht="15.5">
      <c r="A562" s="76">
        <v>18</v>
      </c>
      <c r="B562" s="161" t="s">
        <v>55</v>
      </c>
      <c r="C562" s="582">
        <v>135.63999999999999</v>
      </c>
      <c r="D562" s="583">
        <v>97.67</v>
      </c>
      <c r="E562" s="584">
        <v>63.18</v>
      </c>
      <c r="F562" s="465">
        <f t="shared" si="38"/>
        <v>34.49</v>
      </c>
      <c r="G562" s="585">
        <f t="shared" si="39"/>
        <v>0.64687212040544695</v>
      </c>
      <c r="H562" s="586"/>
      <c r="I562" s="587"/>
      <c r="J562" s="586"/>
      <c r="K562" s="586"/>
      <c r="L562" s="586"/>
      <c r="M562" s="586"/>
      <c r="N562" s="586"/>
      <c r="O562" s="586"/>
      <c r="P562" s="588"/>
      <c r="Q562" s="586"/>
      <c r="R562" s="586"/>
      <c r="S562" s="586"/>
      <c r="T562" s="586"/>
      <c r="U562" s="586"/>
      <c r="V562" s="586"/>
      <c r="W562" s="586"/>
      <c r="X562" s="586"/>
    </row>
    <row r="563" spans="1:24" ht="15.5">
      <c r="A563" s="76">
        <v>19</v>
      </c>
      <c r="B563" s="161" t="s">
        <v>56</v>
      </c>
      <c r="C563" s="582">
        <v>99.65</v>
      </c>
      <c r="D563" s="583">
        <v>73.64</v>
      </c>
      <c r="E563" s="584">
        <v>47.96</v>
      </c>
      <c r="F563" s="465">
        <f t="shared" si="38"/>
        <v>25.68</v>
      </c>
      <c r="G563" s="585">
        <f t="shared" si="39"/>
        <v>0.65127648017381856</v>
      </c>
      <c r="H563" s="586"/>
      <c r="I563" s="587"/>
      <c r="J563" s="586"/>
      <c r="K563" s="586"/>
      <c r="L563" s="586"/>
      <c r="M563" s="586"/>
      <c r="N563" s="586"/>
      <c r="O563" s="586"/>
      <c r="P563" s="588"/>
      <c r="Q563" s="586"/>
      <c r="R563" s="586"/>
      <c r="S563" s="586"/>
      <c r="T563" s="586"/>
      <c r="U563" s="586"/>
      <c r="V563" s="586"/>
      <c r="W563" s="586"/>
      <c r="X563" s="586"/>
    </row>
    <row r="564" spans="1:24" ht="15.5">
      <c r="A564" s="76">
        <v>20</v>
      </c>
      <c r="B564" s="161" t="s">
        <v>57</v>
      </c>
      <c r="C564" s="582">
        <v>120.3</v>
      </c>
      <c r="D564" s="583">
        <v>84.31</v>
      </c>
      <c r="E564" s="584">
        <v>56.21</v>
      </c>
      <c r="F564" s="465">
        <f t="shared" si="38"/>
        <v>28.1</v>
      </c>
      <c r="G564" s="585">
        <f t="shared" si="39"/>
        <v>0.66670620329735497</v>
      </c>
      <c r="H564" s="586"/>
      <c r="I564" s="587"/>
      <c r="J564" s="586"/>
      <c r="K564" s="586"/>
      <c r="L564" s="586"/>
      <c r="M564" s="586"/>
      <c r="N564" s="586"/>
      <c r="O564" s="586"/>
      <c r="P564" s="588"/>
      <c r="Q564" s="586"/>
      <c r="R564" s="586"/>
      <c r="S564" s="586"/>
      <c r="T564" s="586"/>
      <c r="U564" s="586"/>
      <c r="V564" s="586"/>
      <c r="W564" s="586"/>
      <c r="X564" s="586"/>
    </row>
    <row r="565" spans="1:24" ht="15.5">
      <c r="A565" s="76">
        <v>21</v>
      </c>
      <c r="B565" s="161" t="s">
        <v>58</v>
      </c>
      <c r="C565" s="582">
        <v>108.84</v>
      </c>
      <c r="D565" s="583">
        <v>79.55</v>
      </c>
      <c r="E565" s="584">
        <v>51.76</v>
      </c>
      <c r="F565" s="465">
        <f t="shared" si="38"/>
        <v>27.79</v>
      </c>
      <c r="G565" s="585">
        <f t="shared" si="39"/>
        <v>0.65065996228786926</v>
      </c>
      <c r="H565" s="586"/>
      <c r="I565" s="587"/>
      <c r="J565" s="586"/>
      <c r="K565" s="586"/>
      <c r="L565" s="586"/>
      <c r="M565" s="586"/>
      <c r="N565" s="586"/>
      <c r="O565" s="586"/>
      <c r="P565" s="588"/>
      <c r="Q565" s="586"/>
      <c r="R565" s="586"/>
      <c r="S565" s="586"/>
      <c r="T565" s="586"/>
      <c r="U565" s="586"/>
      <c r="V565" s="586"/>
      <c r="W565" s="586"/>
      <c r="X565" s="586"/>
    </row>
    <row r="566" spans="1:24" ht="15.5">
      <c r="A566" s="76">
        <v>22</v>
      </c>
      <c r="B566" s="161" t="s">
        <v>59</v>
      </c>
      <c r="C566" s="582">
        <v>207.02</v>
      </c>
      <c r="D566" s="583">
        <v>147.52000000000001</v>
      </c>
      <c r="E566" s="584">
        <v>97.93</v>
      </c>
      <c r="F566" s="465">
        <f t="shared" si="38"/>
        <v>49.59</v>
      </c>
      <c r="G566" s="585">
        <f t="shared" si="39"/>
        <v>0.66384219088937091</v>
      </c>
      <c r="H566" s="586"/>
      <c r="I566" s="587"/>
      <c r="J566" s="586"/>
      <c r="K566" s="586"/>
      <c r="L566" s="586"/>
      <c r="M566" s="586"/>
      <c r="N566" s="586"/>
      <c r="O566" s="586"/>
      <c r="P566" s="588"/>
      <c r="Q566" s="586"/>
      <c r="R566" s="586"/>
      <c r="S566" s="586"/>
      <c r="T566" s="586"/>
      <c r="U566" s="586"/>
      <c r="V566" s="586"/>
      <c r="W566" s="586"/>
      <c r="X566" s="586"/>
    </row>
    <row r="567" spans="1:24" ht="15.5">
      <c r="A567" s="76">
        <v>23</v>
      </c>
      <c r="B567" s="161" t="s">
        <v>60</v>
      </c>
      <c r="C567" s="582">
        <v>65.69</v>
      </c>
      <c r="D567" s="583">
        <v>47.6</v>
      </c>
      <c r="E567" s="584">
        <v>30.91</v>
      </c>
      <c r="F567" s="465">
        <f t="shared" si="38"/>
        <v>16.690000000000001</v>
      </c>
      <c r="G567" s="585">
        <f t="shared" si="39"/>
        <v>0.64936974789915969</v>
      </c>
      <c r="H567" s="586"/>
      <c r="I567" s="587"/>
      <c r="J567" s="586"/>
      <c r="K567" s="586"/>
      <c r="L567" s="586"/>
      <c r="M567" s="586"/>
      <c r="N567" s="586"/>
      <c r="O567" s="586"/>
      <c r="P567" s="588"/>
      <c r="Q567" s="586"/>
      <c r="R567" s="586"/>
      <c r="S567" s="586"/>
      <c r="T567" s="586"/>
      <c r="U567" s="586"/>
      <c r="V567" s="586"/>
      <c r="W567" s="586"/>
      <c r="X567" s="586"/>
    </row>
    <row r="568" spans="1:24" ht="15.5">
      <c r="A568" s="76">
        <v>24</v>
      </c>
      <c r="B568" s="161" t="s">
        <v>61</v>
      </c>
      <c r="C568" s="582">
        <v>49.62</v>
      </c>
      <c r="D568" s="583">
        <v>39.54</v>
      </c>
      <c r="E568" s="584">
        <v>26.86</v>
      </c>
      <c r="F568" s="465">
        <f t="shared" si="38"/>
        <v>12.68</v>
      </c>
      <c r="G568" s="585">
        <f t="shared" si="39"/>
        <v>0.67931208902377338</v>
      </c>
      <c r="H568" s="586"/>
      <c r="I568" s="587"/>
      <c r="J568" s="586"/>
      <c r="K568" s="586"/>
      <c r="L568" s="586"/>
      <c r="M568" s="586"/>
      <c r="N568" s="586"/>
      <c r="O568" s="586"/>
      <c r="P568" s="588"/>
      <c r="Q568" s="586"/>
      <c r="R568" s="586"/>
      <c r="S568" s="586"/>
      <c r="T568" s="586"/>
      <c r="U568" s="586"/>
      <c r="V568" s="586"/>
      <c r="W568" s="586"/>
      <c r="X568" s="586"/>
    </row>
    <row r="569" spans="1:24" ht="15.5">
      <c r="A569" s="76">
        <v>25</v>
      </c>
      <c r="B569" s="161" t="s">
        <v>62</v>
      </c>
      <c r="C569" s="582">
        <v>105.46</v>
      </c>
      <c r="D569" s="583">
        <v>75.47</v>
      </c>
      <c r="E569" s="584">
        <v>49.91</v>
      </c>
      <c r="F569" s="465">
        <f t="shared" si="38"/>
        <v>25.560000000000002</v>
      </c>
      <c r="G569" s="585">
        <f t="shared" si="39"/>
        <v>0.66132237975354446</v>
      </c>
      <c r="H569" s="586"/>
      <c r="I569" s="587"/>
      <c r="J569" s="586"/>
      <c r="K569" s="586"/>
      <c r="L569" s="586"/>
      <c r="M569" s="586"/>
      <c r="N569" s="586"/>
      <c r="O569" s="586"/>
      <c r="P569" s="588"/>
      <c r="Q569" s="586"/>
      <c r="R569" s="586"/>
      <c r="S569" s="586"/>
      <c r="T569" s="586"/>
      <c r="U569" s="586"/>
      <c r="V569" s="586"/>
      <c r="W569" s="586"/>
      <c r="X569" s="586"/>
    </row>
    <row r="570" spans="1:24" ht="15.5">
      <c r="A570" s="76">
        <v>26</v>
      </c>
      <c r="B570" s="161" t="s">
        <v>63</v>
      </c>
      <c r="C570" s="582">
        <v>104.54</v>
      </c>
      <c r="D570" s="583">
        <v>59.46</v>
      </c>
      <c r="E570" s="584">
        <v>33.369999999999997</v>
      </c>
      <c r="F570" s="465">
        <f t="shared" si="38"/>
        <v>26.090000000000003</v>
      </c>
      <c r="G570" s="585">
        <f t="shared" si="39"/>
        <v>0.5612176252943154</v>
      </c>
      <c r="H570" s="586"/>
      <c r="I570" s="587"/>
      <c r="J570" s="586"/>
      <c r="K570" s="586"/>
      <c r="L570" s="586"/>
      <c r="M570" s="586"/>
      <c r="N570" s="586"/>
      <c r="O570" s="586"/>
      <c r="P570" s="588"/>
      <c r="Q570" s="586"/>
      <c r="R570" s="586"/>
      <c r="S570" s="586"/>
      <c r="T570" s="586"/>
      <c r="U570" s="586"/>
      <c r="V570" s="586"/>
      <c r="W570" s="586"/>
      <c r="X570" s="586"/>
    </row>
    <row r="571" spans="1:24" ht="15.5">
      <c r="A571" s="76">
        <v>27</v>
      </c>
      <c r="B571" s="161" t="s">
        <v>64</v>
      </c>
      <c r="C571" s="582">
        <v>74.33</v>
      </c>
      <c r="D571" s="583">
        <v>33.17</v>
      </c>
      <c r="E571" s="584">
        <v>14.32</v>
      </c>
      <c r="F571" s="465">
        <f t="shared" si="38"/>
        <v>18.850000000000001</v>
      </c>
      <c r="G571" s="585">
        <f t="shared" si="39"/>
        <v>0.43171540548688575</v>
      </c>
      <c r="H571" s="586"/>
      <c r="I571" s="587"/>
      <c r="J571" s="586"/>
      <c r="K571" s="586"/>
      <c r="L571" s="586"/>
      <c r="M571" s="586"/>
      <c r="N571" s="586"/>
      <c r="O571" s="586"/>
      <c r="P571" s="588"/>
      <c r="Q571" s="586"/>
      <c r="R571" s="586"/>
      <c r="S571" s="586"/>
      <c r="T571" s="586"/>
      <c r="U571" s="586"/>
      <c r="V571" s="586"/>
      <c r="W571" s="586"/>
      <c r="X571" s="586"/>
    </row>
    <row r="572" spans="1:24" ht="15.5">
      <c r="A572" s="256">
        <v>28</v>
      </c>
      <c r="B572" s="166" t="s">
        <v>65</v>
      </c>
      <c r="C572" s="582">
        <v>74.319999999999993</v>
      </c>
      <c r="D572" s="589">
        <v>44.86</v>
      </c>
      <c r="E572" s="584">
        <v>30.28</v>
      </c>
      <c r="F572" s="465">
        <f t="shared" si="38"/>
        <v>14.579999999999998</v>
      </c>
      <c r="G572" s="585">
        <f t="shared" si="39"/>
        <v>0.6749888542131075</v>
      </c>
      <c r="H572" s="586"/>
      <c r="I572" s="587"/>
      <c r="J572" s="586"/>
      <c r="K572" s="586"/>
      <c r="L572" s="586"/>
      <c r="M572" s="586"/>
      <c r="N572" s="586"/>
      <c r="O572" s="586"/>
      <c r="P572" s="588"/>
      <c r="Q572" s="586"/>
      <c r="R572" s="586"/>
      <c r="S572" s="586"/>
      <c r="T572" s="586"/>
      <c r="U572" s="586"/>
      <c r="V572" s="586"/>
      <c r="W572" s="586"/>
      <c r="X572" s="586"/>
    </row>
    <row r="573" spans="1:24" ht="15.5">
      <c r="A573" s="256">
        <v>29</v>
      </c>
      <c r="B573" s="166" t="s">
        <v>66</v>
      </c>
      <c r="C573" s="582">
        <v>39.69</v>
      </c>
      <c r="D573" s="589">
        <v>17.940000000000001</v>
      </c>
      <c r="E573" s="584">
        <v>7.71</v>
      </c>
      <c r="F573" s="465">
        <f t="shared" si="38"/>
        <v>10.23</v>
      </c>
      <c r="G573" s="585">
        <f t="shared" si="39"/>
        <v>0.42976588628762541</v>
      </c>
      <c r="H573" s="586"/>
      <c r="I573" s="587"/>
      <c r="J573" s="586"/>
      <c r="K573" s="586"/>
      <c r="L573" s="586"/>
      <c r="M573" s="586"/>
      <c r="N573" s="586"/>
      <c r="O573" s="586"/>
      <c r="P573" s="588"/>
      <c r="Q573" s="586"/>
      <c r="R573" s="586"/>
      <c r="S573" s="586"/>
      <c r="T573" s="586"/>
      <c r="U573" s="586"/>
      <c r="V573" s="586"/>
      <c r="W573" s="586"/>
      <c r="X573" s="586"/>
    </row>
    <row r="574" spans="1:24" ht="15.5">
      <c r="A574" s="256">
        <v>30</v>
      </c>
      <c r="B574" s="166" t="s">
        <v>67</v>
      </c>
      <c r="C574" s="582">
        <v>92.47</v>
      </c>
      <c r="D574" s="589">
        <v>60.22</v>
      </c>
      <c r="E574" s="584">
        <v>43.61</v>
      </c>
      <c r="F574" s="465">
        <f t="shared" si="38"/>
        <v>16.61</v>
      </c>
      <c r="G574" s="585">
        <f t="shared" si="39"/>
        <v>0.72417801394885417</v>
      </c>
      <c r="H574" s="586"/>
      <c r="I574" s="587"/>
      <c r="J574" s="586"/>
      <c r="K574" s="586"/>
      <c r="L574" s="586"/>
      <c r="M574" s="586"/>
      <c r="N574" s="586"/>
      <c r="O574" s="586"/>
      <c r="P574" s="588"/>
      <c r="Q574" s="586"/>
      <c r="R574" s="586"/>
      <c r="S574" s="586"/>
      <c r="T574" s="586"/>
      <c r="U574" s="586"/>
      <c r="V574" s="586"/>
      <c r="W574" s="586"/>
      <c r="X574" s="586"/>
    </row>
    <row r="575" spans="1:24" ht="15.5">
      <c r="A575" s="256">
        <v>31</v>
      </c>
      <c r="B575" s="166" t="s">
        <v>68</v>
      </c>
      <c r="C575" s="582">
        <v>17.649999999999999</v>
      </c>
      <c r="D575" s="589">
        <v>0</v>
      </c>
      <c r="E575" s="584">
        <v>0</v>
      </c>
      <c r="F575" s="465">
        <f t="shared" si="38"/>
        <v>0</v>
      </c>
      <c r="G575" s="585" t="e">
        <f t="shared" si="39"/>
        <v>#DIV/0!</v>
      </c>
      <c r="H575" s="586"/>
      <c r="I575" s="587"/>
      <c r="J575" s="586"/>
      <c r="K575" s="586"/>
      <c r="L575" s="586"/>
      <c r="M575" s="586"/>
      <c r="N575" s="586"/>
      <c r="O575" s="586"/>
      <c r="P575" s="588"/>
      <c r="Q575" s="586"/>
      <c r="R575" s="586"/>
      <c r="S575" s="586"/>
      <c r="T575" s="586"/>
      <c r="U575" s="586"/>
      <c r="V575" s="586"/>
      <c r="W575" s="586"/>
      <c r="X575" s="586"/>
    </row>
    <row r="576" spans="1:24" ht="15.5">
      <c r="A576" s="256">
        <v>32</v>
      </c>
      <c r="B576" s="166" t="s">
        <v>69</v>
      </c>
      <c r="C576" s="582">
        <v>47.36</v>
      </c>
      <c r="D576" s="589">
        <v>34.979999999999997</v>
      </c>
      <c r="E576" s="584">
        <v>22.74</v>
      </c>
      <c r="F576" s="465">
        <f t="shared" si="38"/>
        <v>12.239999999999998</v>
      </c>
      <c r="G576" s="585">
        <f t="shared" si="39"/>
        <v>0.65008576329331047</v>
      </c>
      <c r="H576" s="586"/>
      <c r="I576" s="587"/>
      <c r="J576" s="586"/>
      <c r="K576" s="586"/>
      <c r="L576" s="586"/>
      <c r="M576" s="586"/>
      <c r="N576" s="586"/>
      <c r="O576" s="586"/>
      <c r="P576" s="588"/>
      <c r="Q576" s="586"/>
      <c r="R576" s="586"/>
      <c r="S576" s="586"/>
      <c r="T576" s="586"/>
      <c r="U576" s="586"/>
      <c r="V576" s="586"/>
      <c r="W576" s="586"/>
      <c r="X576" s="586"/>
    </row>
    <row r="577" spans="1:24" ht="15.5">
      <c r="A577" s="256">
        <v>33</v>
      </c>
      <c r="B577" s="166" t="s">
        <v>70</v>
      </c>
      <c r="C577" s="590">
        <v>30.37</v>
      </c>
      <c r="D577" s="589">
        <v>0</v>
      </c>
      <c r="E577" s="591">
        <v>0</v>
      </c>
      <c r="F577" s="465">
        <f t="shared" si="38"/>
        <v>0</v>
      </c>
      <c r="G577" s="585" t="e">
        <f t="shared" si="39"/>
        <v>#DIV/0!</v>
      </c>
      <c r="H577" s="179"/>
      <c r="I577" s="592"/>
      <c r="J577" s="593"/>
      <c r="K577" s="593"/>
      <c r="L577" s="593"/>
      <c r="M577" s="593"/>
      <c r="N577" s="593"/>
      <c r="O577" s="593"/>
      <c r="P577" s="594"/>
      <c r="Q577" s="593"/>
      <c r="R577" s="593"/>
      <c r="S577" s="593"/>
      <c r="T577" s="593"/>
      <c r="U577" s="593"/>
      <c r="V577" s="593"/>
      <c r="W577" s="593"/>
      <c r="X577" s="593"/>
    </row>
    <row r="578" spans="1:24" ht="14.5">
      <c r="A578" s="595"/>
      <c r="B578" s="515" t="s">
        <v>84</v>
      </c>
      <c r="C578" s="596">
        <f>SUM(C545:C577)</f>
        <v>3033.25</v>
      </c>
      <c r="D578" s="597">
        <f>SUM(D545:D577)</f>
        <v>1998.39</v>
      </c>
      <c r="E578" s="191">
        <f>SUM(E545:E577)</f>
        <v>1290.5799999999997</v>
      </c>
      <c r="F578" s="425">
        <f t="shared" si="38"/>
        <v>707.8100000000004</v>
      </c>
      <c r="G578" s="598">
        <f t="shared" si="39"/>
        <v>0.64580987695094538</v>
      </c>
      <c r="H578" s="593"/>
      <c r="I578" s="592"/>
      <c r="J578" s="593"/>
      <c r="K578" s="593"/>
      <c r="L578" s="593"/>
      <c r="M578" s="593"/>
      <c r="N578" s="593"/>
      <c r="O578" s="593"/>
      <c r="P578" s="594"/>
      <c r="Q578" s="593"/>
      <c r="R578" s="593"/>
      <c r="S578" s="593"/>
      <c r="T578" s="593"/>
      <c r="U578" s="593"/>
      <c r="V578" s="593"/>
      <c r="W578" s="593"/>
      <c r="X578" s="593"/>
    </row>
    <row r="579" spans="1:24">
      <c r="A579" s="14"/>
      <c r="B579" s="15"/>
      <c r="C579" s="15"/>
      <c r="D579" s="14"/>
      <c r="E579" s="17"/>
      <c r="F579" s="15"/>
      <c r="G579" s="406"/>
      <c r="H579" s="364"/>
      <c r="I579" s="365"/>
      <c r="J579" s="364"/>
      <c r="K579" s="364"/>
      <c r="L579" s="364"/>
      <c r="M579" s="364"/>
      <c r="N579" s="364"/>
      <c r="O579" s="364"/>
      <c r="P579" s="367"/>
      <c r="Q579" s="364"/>
      <c r="R579" s="364"/>
      <c r="S579" s="364"/>
      <c r="T579" s="364"/>
      <c r="U579" s="364"/>
      <c r="V579" s="364"/>
      <c r="W579" s="364"/>
      <c r="X579" s="364"/>
    </row>
    <row r="580" spans="1:24">
      <c r="A580" s="14"/>
      <c r="B580" s="15"/>
      <c r="C580" s="15"/>
      <c r="D580" s="14"/>
      <c r="E580" s="17"/>
      <c r="F580" s="15"/>
      <c r="G580" s="406"/>
      <c r="H580" s="364"/>
      <c r="I580" s="365"/>
      <c r="J580" s="364"/>
      <c r="K580" s="364"/>
      <c r="L580" s="364"/>
      <c r="M580" s="364"/>
      <c r="N580" s="364"/>
      <c r="O580" s="364"/>
      <c r="P580" s="367"/>
      <c r="Q580" s="364"/>
      <c r="R580" s="364"/>
      <c r="S580" s="364"/>
      <c r="T580" s="364"/>
      <c r="U580" s="364"/>
      <c r="V580" s="364"/>
      <c r="W580" s="364"/>
      <c r="X580" s="364"/>
    </row>
    <row r="581" spans="1:24">
      <c r="A581" s="14"/>
      <c r="B581" s="15"/>
      <c r="C581" s="15"/>
      <c r="D581" s="14"/>
      <c r="E581" s="17"/>
      <c r="F581" s="15"/>
      <c r="G581" s="406"/>
      <c r="H581" s="364"/>
      <c r="I581" s="365"/>
      <c r="J581" s="364"/>
      <c r="K581" s="364"/>
      <c r="L581" s="364"/>
      <c r="M581" s="364"/>
      <c r="N581" s="364"/>
      <c r="O581" s="364"/>
      <c r="P581" s="367"/>
      <c r="Q581" s="364"/>
      <c r="R581" s="364"/>
      <c r="S581" s="364"/>
      <c r="T581" s="364"/>
      <c r="U581" s="364"/>
      <c r="V581" s="364"/>
      <c r="W581" s="364"/>
      <c r="X581" s="364"/>
    </row>
    <row r="582" spans="1:24" ht="14">
      <c r="A582" s="1231" t="s">
        <v>142</v>
      </c>
      <c r="B582" s="1231"/>
      <c r="C582" s="1231"/>
      <c r="D582" s="1231"/>
      <c r="E582" s="1231"/>
      <c r="H582" s="364"/>
      <c r="I582" s="365"/>
      <c r="J582" s="364"/>
      <c r="K582" s="364"/>
      <c r="L582" s="364"/>
      <c r="M582" s="364"/>
      <c r="N582" s="364"/>
      <c r="O582" s="364"/>
      <c r="P582" s="367"/>
      <c r="Q582" s="364"/>
      <c r="R582" s="364"/>
      <c r="S582" s="364"/>
      <c r="T582" s="364"/>
      <c r="U582" s="364"/>
      <c r="V582" s="364"/>
      <c r="W582" s="364"/>
      <c r="X582" s="364"/>
    </row>
    <row r="583" spans="1:24" s="410" customFormat="1" ht="14.5" thickBot="1">
      <c r="A583" s="373" t="s">
        <v>143</v>
      </c>
      <c r="B583" s="374"/>
      <c r="C583" s="599"/>
      <c r="D583" s="374"/>
      <c r="E583" s="375"/>
      <c r="F583" s="374"/>
      <c r="G583" s="376"/>
      <c r="H583" s="599"/>
      <c r="I583" s="365"/>
      <c r="J583" s="599"/>
      <c r="K583" s="599"/>
      <c r="L583" s="599"/>
      <c r="M583" s="599"/>
      <c r="N583" s="599"/>
      <c r="O583" s="599"/>
      <c r="P583" s="439"/>
      <c r="Q583" s="599"/>
      <c r="R583" s="599"/>
      <c r="S583" s="599"/>
      <c r="T583" s="599"/>
      <c r="U583" s="599"/>
      <c r="V583" s="599"/>
      <c r="W583" s="599"/>
      <c r="X583" s="599"/>
    </row>
    <row r="584" spans="1:24">
      <c r="A584" s="1264" t="s">
        <v>355</v>
      </c>
      <c r="B584" s="1265"/>
      <c r="C584" s="1265"/>
      <c r="D584" s="1266"/>
      <c r="E584" s="330"/>
      <c r="F584" s="243"/>
    </row>
    <row r="585" spans="1:24" ht="35.25" customHeight="1">
      <c r="A585" s="600" t="s">
        <v>19</v>
      </c>
      <c r="B585" s="601" t="s">
        <v>144</v>
      </c>
      <c r="C585" s="601" t="s">
        <v>145</v>
      </c>
      <c r="D585" s="602" t="s">
        <v>146</v>
      </c>
      <c r="F585" s="603"/>
    </row>
    <row r="586" spans="1:24" s="74" customFormat="1" ht="15" customHeight="1" thickBot="1">
      <c r="A586" s="1235" t="s">
        <v>147</v>
      </c>
      <c r="B586" s="604" t="s">
        <v>356</v>
      </c>
      <c r="C586" s="605"/>
      <c r="D586" s="1196">
        <v>1523.8693799999999</v>
      </c>
      <c r="E586" s="606"/>
      <c r="F586" s="607"/>
      <c r="G586" s="9"/>
      <c r="H586" s="9"/>
      <c r="I586" s="608"/>
      <c r="J586" s="9"/>
      <c r="K586" s="9"/>
      <c r="L586" s="9"/>
      <c r="M586" s="9"/>
      <c r="N586" s="9"/>
      <c r="O586" s="9"/>
      <c r="P586" s="609"/>
      <c r="Q586" s="9"/>
      <c r="R586" s="9"/>
      <c r="S586" s="9"/>
      <c r="T586" s="9"/>
      <c r="U586" s="9"/>
      <c r="V586" s="9"/>
      <c r="W586" s="9"/>
      <c r="X586" s="9"/>
    </row>
    <row r="587" spans="1:24" s="74" customFormat="1" ht="15" customHeight="1" thickBot="1">
      <c r="A587" s="1236"/>
      <c r="B587" s="604" t="s">
        <v>148</v>
      </c>
      <c r="C587" s="1307" t="s">
        <v>396</v>
      </c>
      <c r="D587" s="1197">
        <v>9234.7999999999993</v>
      </c>
      <c r="E587" s="610"/>
      <c r="F587" s="607"/>
      <c r="G587" s="9"/>
      <c r="H587" s="9"/>
      <c r="I587" s="608"/>
      <c r="J587" s="9"/>
      <c r="K587" s="9"/>
      <c r="L587" s="9"/>
      <c r="M587" s="9"/>
      <c r="N587" s="9"/>
      <c r="O587" s="9"/>
      <c r="P587" s="609"/>
      <c r="Q587" s="9"/>
      <c r="R587" s="9"/>
      <c r="S587" s="9"/>
      <c r="T587" s="9"/>
      <c r="U587" s="9"/>
      <c r="V587" s="9"/>
      <c r="W587" s="9"/>
      <c r="X587" s="9"/>
    </row>
    <row r="588" spans="1:24" s="74" customFormat="1" ht="15" customHeight="1" thickBot="1">
      <c r="A588" s="1236"/>
      <c r="B588" s="611" t="s">
        <v>149</v>
      </c>
      <c r="C588" s="1308" t="s">
        <v>397</v>
      </c>
      <c r="D588" s="1197">
        <v>13680.5</v>
      </c>
      <c r="E588" s="612"/>
      <c r="F588" s="613"/>
      <c r="G588" s="9"/>
      <c r="H588" s="9"/>
      <c r="I588" s="608"/>
      <c r="J588" s="9"/>
      <c r="K588" s="9"/>
      <c r="L588" s="9"/>
      <c r="M588" s="9"/>
      <c r="N588" s="9"/>
      <c r="O588" s="9"/>
      <c r="P588" s="609"/>
      <c r="Q588" s="9"/>
      <c r="R588" s="9"/>
      <c r="S588" s="9"/>
      <c r="T588" s="9"/>
      <c r="U588" s="9"/>
      <c r="V588" s="9"/>
      <c r="W588" s="9"/>
      <c r="X588" s="9"/>
    </row>
    <row r="589" spans="1:24" s="74" customFormat="1" ht="15" customHeight="1" thickBot="1">
      <c r="A589" s="1236"/>
      <c r="B589" s="614" t="s">
        <v>150</v>
      </c>
      <c r="C589" s="1308" t="s">
        <v>398</v>
      </c>
      <c r="D589" s="1197">
        <v>16292.79</v>
      </c>
      <c r="E589" s="612"/>
      <c r="F589" s="613"/>
      <c r="G589" s="9"/>
      <c r="H589" s="9"/>
      <c r="I589" s="608"/>
      <c r="J589" s="9"/>
      <c r="K589" s="9"/>
      <c r="L589" s="9"/>
      <c r="M589" s="9"/>
      <c r="N589" s="9"/>
      <c r="O589" s="9"/>
      <c r="P589" s="609"/>
      <c r="Q589" s="9"/>
      <c r="R589" s="9"/>
      <c r="S589" s="9"/>
      <c r="T589" s="9"/>
      <c r="U589" s="9"/>
      <c r="V589" s="9"/>
      <c r="W589" s="9"/>
      <c r="X589" s="9"/>
    </row>
    <row r="590" spans="1:24" s="74" customFormat="1" ht="15" customHeight="1" thickBot="1">
      <c r="A590" s="1267"/>
      <c r="B590" s="1268" t="s">
        <v>151</v>
      </c>
      <c r="C590" s="1269"/>
      <c r="D590" s="615">
        <f>SUM(D587:D589)</f>
        <v>39208.089999999997</v>
      </c>
      <c r="E590" s="606" t="s">
        <v>3</v>
      </c>
      <c r="F590" s="616"/>
      <c r="G590" s="9"/>
      <c r="H590" s="9"/>
      <c r="I590" s="608"/>
      <c r="J590" s="9"/>
      <c r="K590" s="9"/>
      <c r="L590" s="9"/>
      <c r="M590" s="9"/>
      <c r="N590" s="9"/>
      <c r="O590" s="9"/>
      <c r="P590" s="609"/>
      <c r="Q590" s="9"/>
      <c r="R590" s="9"/>
      <c r="S590" s="9"/>
      <c r="T590" s="9"/>
      <c r="U590" s="9"/>
      <c r="V590" s="9"/>
      <c r="W590" s="9"/>
      <c r="X590" s="9"/>
    </row>
    <row r="591" spans="1:24" s="74" customFormat="1" ht="18.75" hidden="1" customHeight="1">
      <c r="A591" s="1270"/>
      <c r="B591" s="1270"/>
      <c r="C591" s="1270"/>
      <c r="D591" s="1270"/>
      <c r="E591" s="1270"/>
      <c r="G591" s="9"/>
      <c r="H591" s="9"/>
      <c r="I591" s="608"/>
      <c r="J591" s="9"/>
      <c r="K591" s="9"/>
      <c r="L591" s="9"/>
      <c r="M591" s="9"/>
      <c r="N591" s="9"/>
      <c r="O591" s="9"/>
      <c r="P591" s="609"/>
      <c r="Q591" s="9"/>
      <c r="R591" s="9"/>
      <c r="S591" s="9"/>
      <c r="T591" s="9"/>
      <c r="U591" s="9"/>
      <c r="V591" s="9"/>
      <c r="W591" s="9"/>
      <c r="X591" s="9"/>
    </row>
    <row r="592" spans="1:24" s="74" customFormat="1" hidden="1">
      <c r="A592" s="617"/>
      <c r="B592" s="617"/>
      <c r="C592" s="617"/>
      <c r="D592" s="617"/>
      <c r="E592" s="617"/>
      <c r="G592" s="9"/>
      <c r="H592" s="9"/>
      <c r="I592" s="608"/>
      <c r="J592" s="9"/>
      <c r="K592" s="9"/>
      <c r="L592" s="9"/>
      <c r="M592" s="9"/>
      <c r="N592" s="9"/>
      <c r="O592" s="9"/>
      <c r="P592" s="609"/>
      <c r="Q592" s="9"/>
      <c r="R592" s="9"/>
      <c r="S592" s="9"/>
      <c r="T592" s="9"/>
      <c r="U592" s="9"/>
      <c r="V592" s="9"/>
      <c r="W592" s="9"/>
      <c r="X592" s="9"/>
    </row>
    <row r="593" spans="1:39" s="74" customFormat="1" ht="14" hidden="1">
      <c r="A593" s="13"/>
      <c r="B593" s="618"/>
      <c r="C593" s="443"/>
      <c r="D593" s="619"/>
      <c r="E593" s="620"/>
      <c r="F593" s="618"/>
      <c r="G593" s="443"/>
      <c r="H593" s="443"/>
      <c r="I593" s="621"/>
      <c r="J593" s="443"/>
      <c r="K593" s="443"/>
      <c r="L593" s="443"/>
      <c r="M593" s="443"/>
      <c r="N593" s="443"/>
      <c r="O593" s="443"/>
      <c r="P593" s="609"/>
      <c r="Q593" s="443"/>
      <c r="R593" s="443"/>
      <c r="S593" s="443"/>
      <c r="T593" s="443"/>
      <c r="U593" s="443"/>
      <c r="V593" s="443"/>
      <c r="W593" s="443"/>
      <c r="X593" s="443"/>
    </row>
    <row r="594" spans="1:39" s="74" customFormat="1" hidden="1">
      <c r="A594" s="622"/>
      <c r="D594" s="623"/>
      <c r="E594" s="624"/>
      <c r="F594" s="625"/>
      <c r="G594" s="626"/>
      <c r="H594" s="626"/>
      <c r="I594" s="627"/>
      <c r="J594" s="626"/>
      <c r="K594" s="626"/>
      <c r="L594" s="626"/>
      <c r="M594" s="626"/>
      <c r="N594" s="626"/>
      <c r="O594" s="626"/>
      <c r="P594" s="628"/>
      <c r="Q594" s="626"/>
      <c r="R594" s="626"/>
      <c r="S594" s="626"/>
      <c r="T594" s="626"/>
      <c r="U594" s="626"/>
      <c r="V594" s="626"/>
      <c r="W594" s="626"/>
      <c r="X594" s="626"/>
    </row>
    <row r="595" spans="1:39" s="74" customFormat="1" hidden="1">
      <c r="A595" s="622"/>
      <c r="D595" s="623"/>
      <c r="E595" s="624"/>
      <c r="F595" s="625"/>
      <c r="G595" s="626"/>
      <c r="H595" s="626"/>
      <c r="I595" s="627"/>
      <c r="J595" s="626"/>
      <c r="K595" s="626"/>
      <c r="L595" s="626"/>
      <c r="M595" s="626"/>
      <c r="N595" s="626"/>
      <c r="O595" s="626"/>
      <c r="P595" s="628"/>
      <c r="Q595" s="626"/>
      <c r="R595" s="626"/>
      <c r="S595" s="626"/>
      <c r="T595" s="626"/>
      <c r="U595" s="626"/>
      <c r="V595" s="626"/>
      <c r="W595" s="626"/>
      <c r="X595" s="626"/>
    </row>
    <row r="596" spans="1:39" s="74" customFormat="1">
      <c r="A596" s="622"/>
      <c r="D596" s="623"/>
      <c r="E596" s="624"/>
      <c r="F596" s="625"/>
      <c r="G596" s="626"/>
      <c r="H596" s="626"/>
      <c r="I596" s="627"/>
      <c r="J596" s="626"/>
      <c r="K596" s="626"/>
      <c r="L596" s="626"/>
      <c r="M596" s="626"/>
      <c r="N596" s="626"/>
      <c r="O596" s="626"/>
      <c r="P596" s="628"/>
      <c r="Q596" s="626"/>
      <c r="R596" s="626"/>
      <c r="S596" s="626"/>
      <c r="T596" s="626"/>
      <c r="U596" s="626"/>
      <c r="V596" s="626"/>
      <c r="W596" s="626"/>
      <c r="X596" s="626"/>
    </row>
    <row r="597" spans="1:39" s="67" customFormat="1">
      <c r="A597" s="629" t="s">
        <v>152</v>
      </c>
      <c r="B597" s="630"/>
      <c r="C597" s="630"/>
      <c r="D597" s="630"/>
      <c r="E597" s="631"/>
      <c r="F597" s="630"/>
      <c r="G597" s="376"/>
      <c r="H597" s="599"/>
      <c r="I597" s="365"/>
      <c r="J597" s="599"/>
      <c r="K597" s="599"/>
      <c r="L597" s="599"/>
      <c r="M597" s="599"/>
      <c r="N597" s="599"/>
      <c r="O597" s="599"/>
      <c r="P597" s="439"/>
      <c r="Q597" s="599"/>
      <c r="R597" s="599"/>
      <c r="S597" s="599"/>
      <c r="T597" s="599"/>
      <c r="U597" s="599"/>
      <c r="V597" s="599"/>
      <c r="W597" s="599"/>
      <c r="X597" s="599"/>
    </row>
    <row r="598" spans="1:39" s="67" customFormat="1" ht="14">
      <c r="A598" s="327" t="s">
        <v>357</v>
      </c>
      <c r="B598" s="321"/>
      <c r="C598" s="437"/>
      <c r="D598" s="321"/>
      <c r="E598" s="322"/>
      <c r="F598" s="321"/>
      <c r="G598" s="445"/>
      <c r="H598" s="446"/>
      <c r="I598" s="447"/>
      <c r="J598" s="446"/>
      <c r="K598" s="446"/>
      <c r="L598" s="446"/>
      <c r="M598" s="446"/>
      <c r="N598" s="446"/>
      <c r="O598" s="446"/>
      <c r="P598" s="448"/>
      <c r="Q598" s="446"/>
      <c r="R598" s="446"/>
      <c r="S598" s="446"/>
      <c r="T598" s="446"/>
      <c r="U598" s="446"/>
      <c r="V598" s="446"/>
      <c r="W598" s="446"/>
      <c r="X598" s="446"/>
      <c r="AA598" s="515" t="s">
        <v>153</v>
      </c>
      <c r="AB598" s="515"/>
    </row>
    <row r="599" spans="1:39" s="67" customFormat="1" ht="13.5" thickBot="1">
      <c r="A599" s="373" t="s">
        <v>358</v>
      </c>
      <c r="B599" s="374"/>
      <c r="C599" s="374"/>
      <c r="D599" s="374"/>
      <c r="E599" s="375" t="s">
        <v>154</v>
      </c>
      <c r="G599" s="376"/>
      <c r="H599" s="378"/>
      <c r="I599" s="11"/>
      <c r="J599" s="378"/>
      <c r="K599" s="378"/>
      <c r="L599" s="378"/>
      <c r="M599" s="378"/>
      <c r="N599" s="378"/>
      <c r="O599" s="378"/>
      <c r="P599" s="379"/>
      <c r="Q599" s="378"/>
      <c r="R599" s="378"/>
      <c r="S599" s="378"/>
      <c r="T599" s="378"/>
      <c r="U599" s="378"/>
      <c r="V599" s="378"/>
      <c r="W599" s="378"/>
      <c r="X599" s="378"/>
    </row>
    <row r="600" spans="1:39" ht="40.5" customHeight="1">
      <c r="A600" s="333" t="s">
        <v>100</v>
      </c>
      <c r="B600" s="88" t="s">
        <v>101</v>
      </c>
      <c r="C600" s="1170" t="s">
        <v>359</v>
      </c>
      <c r="D600" s="1170" t="s">
        <v>360</v>
      </c>
      <c r="E600" s="130" t="s">
        <v>365</v>
      </c>
      <c r="F600" s="455"/>
      <c r="H600" s="1255" t="s">
        <v>102</v>
      </c>
      <c r="I600" s="1256"/>
      <c r="J600" s="1257"/>
      <c r="K600" s="456"/>
      <c r="L600" s="1271" t="s">
        <v>155</v>
      </c>
      <c r="M600" s="1271"/>
      <c r="N600" s="1271"/>
      <c r="AA600" s="601" t="s">
        <v>156</v>
      </c>
      <c r="AB600" s="601"/>
      <c r="AC600" s="601" t="s">
        <v>157</v>
      </c>
      <c r="AD600" s="632" t="s">
        <v>158</v>
      </c>
      <c r="AE600" s="632"/>
      <c r="AF600" s="632"/>
      <c r="AG600" s="601" t="s">
        <v>159</v>
      </c>
      <c r="AH600" s="341" t="s">
        <v>160</v>
      </c>
      <c r="AI600" s="495" t="s">
        <v>14</v>
      </c>
      <c r="AJ600" s="341" t="s">
        <v>161</v>
      </c>
      <c r="AK600" s="341"/>
      <c r="AL600" s="341" t="s">
        <v>162</v>
      </c>
      <c r="AM600" s="77" t="s">
        <v>75</v>
      </c>
    </row>
    <row r="601" spans="1:39" ht="15" customHeight="1">
      <c r="A601" s="633">
        <v>1</v>
      </c>
      <c r="B601" s="161" t="s">
        <v>38</v>
      </c>
      <c r="C601" s="634">
        <v>1266.6799999999998</v>
      </c>
      <c r="D601" s="653">
        <v>89.485750000000166</v>
      </c>
      <c r="E601" s="635">
        <f>D601/C601</f>
        <v>7.0645901095778077E-2</v>
      </c>
      <c r="F601" s="455"/>
      <c r="H601" s="461"/>
      <c r="I601" s="461"/>
      <c r="J601" s="461">
        <f>SUM(H601:I601)</f>
        <v>0</v>
      </c>
      <c r="L601" s="465">
        <v>100.5100000000001</v>
      </c>
      <c r="M601" s="461">
        <v>12.57000000000005</v>
      </c>
      <c r="N601" s="461">
        <f t="shared" ref="N601:N633" si="40">SUM(L601:M601)</f>
        <v>113.08000000000015</v>
      </c>
      <c r="AA601" s="636"/>
      <c r="AB601" s="636"/>
      <c r="AC601" s="637"/>
      <c r="AD601" s="235">
        <f t="shared" ref="AD601:AD633" si="41">SUM(AA601:AC601)</f>
        <v>0</v>
      </c>
      <c r="AE601" s="235"/>
      <c r="AF601" s="235"/>
      <c r="AG601" s="235"/>
      <c r="AH601" s="235"/>
      <c r="AI601" s="235">
        <f>SUM(AG601:AH601)</f>
        <v>0</v>
      </c>
      <c r="AJ601" s="465"/>
      <c r="AK601" s="235"/>
      <c r="AL601" s="235"/>
      <c r="AM601" s="425">
        <f>AJ601+AL601</f>
        <v>0</v>
      </c>
    </row>
    <row r="602" spans="1:39" ht="15" customHeight="1">
      <c r="A602" s="633">
        <v>2</v>
      </c>
      <c r="B602" s="161" t="s">
        <v>39</v>
      </c>
      <c r="C602" s="634">
        <v>2688.0299999999997</v>
      </c>
      <c r="D602" s="653">
        <v>32.023889999999938</v>
      </c>
      <c r="E602" s="635">
        <f t="shared" ref="E602:E634" si="42">D602/C602</f>
        <v>1.1913516590216605E-2</v>
      </c>
      <c r="F602" s="455"/>
      <c r="H602" s="461"/>
      <c r="I602" s="461"/>
      <c r="J602" s="461">
        <f t="shared" ref="J602:J632" si="43">SUM(H602:I602)</f>
        <v>0</v>
      </c>
      <c r="L602" s="465">
        <v>42.729999999999791</v>
      </c>
      <c r="M602" s="461">
        <v>5</v>
      </c>
      <c r="N602" s="461">
        <f t="shared" si="40"/>
        <v>47.729999999999791</v>
      </c>
      <c r="AA602" s="636"/>
      <c r="AB602" s="636"/>
      <c r="AC602" s="637"/>
      <c r="AD602" s="235">
        <f t="shared" si="41"/>
        <v>0</v>
      </c>
      <c r="AE602" s="235"/>
      <c r="AF602" s="235"/>
      <c r="AG602" s="235"/>
      <c r="AH602" s="235"/>
      <c r="AI602" s="235">
        <f t="shared" ref="AI602:AI633" si="44">SUM(AG602:AH602)</f>
        <v>0</v>
      </c>
      <c r="AJ602" s="465"/>
      <c r="AK602" s="235"/>
      <c r="AL602" s="235"/>
      <c r="AM602" s="425">
        <f t="shared" ref="AM602:AM627" si="45">AJ602+AL602</f>
        <v>0</v>
      </c>
    </row>
    <row r="603" spans="1:39" ht="15" customHeight="1">
      <c r="A603" s="633">
        <v>3</v>
      </c>
      <c r="B603" s="161" t="s">
        <v>40</v>
      </c>
      <c r="C603" s="634">
        <v>1261.1400000000001</v>
      </c>
      <c r="D603" s="653">
        <v>18.871029999999905</v>
      </c>
      <c r="E603" s="635">
        <f t="shared" si="42"/>
        <v>1.4963469559287552E-2</v>
      </c>
      <c r="F603" s="455"/>
      <c r="H603" s="461"/>
      <c r="I603" s="461"/>
      <c r="J603" s="461">
        <f t="shared" si="43"/>
        <v>0</v>
      </c>
      <c r="L603" s="465">
        <v>38.649999999999977</v>
      </c>
      <c r="M603" s="461">
        <v>4</v>
      </c>
      <c r="N603" s="461">
        <f t="shared" si="40"/>
        <v>42.649999999999977</v>
      </c>
      <c r="AA603" s="636"/>
      <c r="AB603" s="636"/>
      <c r="AC603" s="637"/>
      <c r="AD603" s="235">
        <f t="shared" si="41"/>
        <v>0</v>
      </c>
      <c r="AE603" s="235"/>
      <c r="AF603" s="235"/>
      <c r="AG603" s="235"/>
      <c r="AH603" s="235"/>
      <c r="AI603" s="235">
        <f t="shared" si="44"/>
        <v>0</v>
      </c>
      <c r="AJ603" s="465"/>
      <c r="AK603" s="235"/>
      <c r="AL603" s="235"/>
      <c r="AM603" s="425">
        <f t="shared" si="45"/>
        <v>0</v>
      </c>
    </row>
    <row r="604" spans="1:39" ht="15" customHeight="1">
      <c r="A604" s="633">
        <v>4</v>
      </c>
      <c r="B604" s="161" t="s">
        <v>41</v>
      </c>
      <c r="C604" s="634">
        <v>2491.8200000000002</v>
      </c>
      <c r="D604" s="653">
        <v>61.39828</v>
      </c>
      <c r="E604" s="635">
        <f t="shared" si="42"/>
        <v>2.4639933863601703E-2</v>
      </c>
      <c r="F604" s="455"/>
      <c r="H604" s="461"/>
      <c r="I604" s="461"/>
      <c r="J604" s="461">
        <f t="shared" si="43"/>
        <v>0</v>
      </c>
      <c r="L604" s="465">
        <v>72.070000000000164</v>
      </c>
      <c r="M604" s="461">
        <v>7.220000000000141</v>
      </c>
      <c r="N604" s="461">
        <f t="shared" si="40"/>
        <v>79.290000000000305</v>
      </c>
      <c r="AA604" s="636"/>
      <c r="AB604" s="636"/>
      <c r="AC604" s="637"/>
      <c r="AD604" s="235">
        <f t="shared" si="41"/>
        <v>0</v>
      </c>
      <c r="AE604" s="235"/>
      <c r="AF604" s="235"/>
      <c r="AG604" s="235"/>
      <c r="AH604" s="235"/>
      <c r="AI604" s="235">
        <f t="shared" si="44"/>
        <v>0</v>
      </c>
      <c r="AJ604" s="465"/>
      <c r="AK604" s="235"/>
      <c r="AL604" s="235"/>
      <c r="AM604" s="425">
        <f t="shared" si="45"/>
        <v>0</v>
      </c>
    </row>
    <row r="605" spans="1:39" ht="15" customHeight="1">
      <c r="A605" s="633">
        <v>5</v>
      </c>
      <c r="B605" s="161" t="s">
        <v>42</v>
      </c>
      <c r="C605" s="634">
        <v>828.76</v>
      </c>
      <c r="D605" s="653">
        <v>11.916360000000054</v>
      </c>
      <c r="E605" s="635">
        <f t="shared" si="42"/>
        <v>1.4378541435397527E-2</v>
      </c>
      <c r="F605" s="455"/>
      <c r="H605" s="461"/>
      <c r="I605" s="461"/>
      <c r="J605" s="461">
        <f t="shared" si="43"/>
        <v>0</v>
      </c>
      <c r="L605" s="465">
        <v>32.5</v>
      </c>
      <c r="M605" s="461">
        <v>5.9200000000000159</v>
      </c>
      <c r="N605" s="461">
        <f t="shared" si="40"/>
        <v>38.420000000000016</v>
      </c>
      <c r="AA605" s="636"/>
      <c r="AB605" s="636"/>
      <c r="AC605" s="637"/>
      <c r="AD605" s="235">
        <f t="shared" si="41"/>
        <v>0</v>
      </c>
      <c r="AE605" s="235"/>
      <c r="AF605" s="235"/>
      <c r="AG605" s="235"/>
      <c r="AH605" s="235"/>
      <c r="AI605" s="235">
        <f t="shared" si="44"/>
        <v>0</v>
      </c>
      <c r="AJ605" s="465"/>
      <c r="AK605" s="235"/>
      <c r="AL605" s="235"/>
      <c r="AM605" s="425">
        <f t="shared" si="45"/>
        <v>0</v>
      </c>
    </row>
    <row r="606" spans="1:39" ht="15" customHeight="1">
      <c r="A606" s="633">
        <v>6</v>
      </c>
      <c r="B606" s="161" t="s">
        <v>43</v>
      </c>
      <c r="C606" s="634">
        <v>1400.48</v>
      </c>
      <c r="D606" s="653">
        <v>32.63139000000001</v>
      </c>
      <c r="E606" s="635">
        <f t="shared" si="42"/>
        <v>2.330014709242546E-2</v>
      </c>
      <c r="F606" s="455"/>
      <c r="H606" s="461"/>
      <c r="I606" s="461"/>
      <c r="J606" s="461">
        <f t="shared" si="43"/>
        <v>0</v>
      </c>
      <c r="L606" s="465">
        <v>49.960000000000036</v>
      </c>
      <c r="M606" s="461">
        <v>7.1199999999999477</v>
      </c>
      <c r="N606" s="461">
        <f t="shared" si="40"/>
        <v>57.079999999999984</v>
      </c>
      <c r="AA606" s="636"/>
      <c r="AB606" s="636"/>
      <c r="AC606" s="637"/>
      <c r="AD606" s="235">
        <f t="shared" si="41"/>
        <v>0</v>
      </c>
      <c r="AE606" s="235"/>
      <c r="AF606" s="235"/>
      <c r="AG606" s="235"/>
      <c r="AH606" s="235"/>
      <c r="AI606" s="235">
        <f t="shared" si="44"/>
        <v>0</v>
      </c>
      <c r="AJ606" s="465"/>
      <c r="AK606" s="235"/>
      <c r="AL606" s="235"/>
      <c r="AM606" s="425">
        <f t="shared" si="45"/>
        <v>0</v>
      </c>
    </row>
    <row r="607" spans="1:39" ht="15" customHeight="1">
      <c r="A607" s="633">
        <v>7</v>
      </c>
      <c r="B607" s="161" t="s">
        <v>44</v>
      </c>
      <c r="C607" s="634">
        <v>1157.0900000000001</v>
      </c>
      <c r="D607" s="653">
        <v>19.48317000000003</v>
      </c>
      <c r="E607" s="635">
        <f t="shared" si="42"/>
        <v>1.6838076554114224E-2</v>
      </c>
      <c r="F607" s="638"/>
      <c r="H607" s="461"/>
      <c r="I607" s="461"/>
      <c r="J607" s="461">
        <f t="shared" si="43"/>
        <v>0</v>
      </c>
      <c r="L607" s="465">
        <v>43.339999999999975</v>
      </c>
      <c r="M607" s="461">
        <v>0.17999999999994998</v>
      </c>
      <c r="N607" s="461">
        <f t="shared" si="40"/>
        <v>43.519999999999925</v>
      </c>
      <c r="AA607" s="636"/>
      <c r="AB607" s="636"/>
      <c r="AC607" s="637"/>
      <c r="AD607" s="235">
        <f t="shared" si="41"/>
        <v>0</v>
      </c>
      <c r="AE607" s="235"/>
      <c r="AF607" s="235"/>
      <c r="AG607" s="235"/>
      <c r="AH607" s="235"/>
      <c r="AI607" s="235">
        <f t="shared" si="44"/>
        <v>0</v>
      </c>
      <c r="AJ607" s="465"/>
      <c r="AK607" s="235"/>
      <c r="AL607" s="235"/>
      <c r="AM607" s="425">
        <f t="shared" si="45"/>
        <v>0</v>
      </c>
    </row>
    <row r="608" spans="1:39" ht="15" customHeight="1">
      <c r="A608" s="633">
        <v>8</v>
      </c>
      <c r="B608" s="161" t="s">
        <v>45</v>
      </c>
      <c r="C608" s="634">
        <v>3081.19</v>
      </c>
      <c r="D608" s="653">
        <v>41.257040000000188</v>
      </c>
      <c r="E608" s="635">
        <f t="shared" si="42"/>
        <v>1.3389969459851611E-2</v>
      </c>
      <c r="F608" s="455"/>
      <c r="H608" s="461"/>
      <c r="I608" s="461"/>
      <c r="J608" s="461">
        <f t="shared" si="43"/>
        <v>0</v>
      </c>
      <c r="L608" s="465">
        <v>31.899999999999864</v>
      </c>
      <c r="M608" s="461">
        <v>5.0000000000002274</v>
      </c>
      <c r="N608" s="461">
        <f t="shared" si="40"/>
        <v>36.900000000000091</v>
      </c>
      <c r="AA608" s="636"/>
      <c r="AB608" s="636"/>
      <c r="AC608" s="637"/>
      <c r="AD608" s="235">
        <f t="shared" si="41"/>
        <v>0</v>
      </c>
      <c r="AE608" s="235"/>
      <c r="AF608" s="235"/>
      <c r="AG608" s="235"/>
      <c r="AH608" s="235"/>
      <c r="AI608" s="235">
        <f t="shared" si="44"/>
        <v>0</v>
      </c>
      <c r="AJ608" s="465"/>
      <c r="AK608" s="235"/>
      <c r="AL608" s="235"/>
      <c r="AM608" s="425">
        <f t="shared" si="45"/>
        <v>0</v>
      </c>
    </row>
    <row r="609" spans="1:39" ht="15" customHeight="1">
      <c r="A609" s="633">
        <v>9</v>
      </c>
      <c r="B609" s="161" t="s">
        <v>46</v>
      </c>
      <c r="C609" s="634">
        <v>1521.2199999999998</v>
      </c>
      <c r="D609" s="653">
        <v>82.784109999999941</v>
      </c>
      <c r="E609" s="635">
        <f t="shared" si="42"/>
        <v>5.4419551412681892E-2</v>
      </c>
      <c r="F609" s="455"/>
      <c r="H609" s="461"/>
      <c r="I609" s="461"/>
      <c r="J609" s="461">
        <f t="shared" si="43"/>
        <v>0</v>
      </c>
      <c r="L609" s="465">
        <v>87.990000000000009</v>
      </c>
      <c r="M609" s="461">
        <v>17.849999999999909</v>
      </c>
      <c r="N609" s="461">
        <f t="shared" si="40"/>
        <v>105.83999999999992</v>
      </c>
      <c r="AA609" s="636"/>
      <c r="AB609" s="636"/>
      <c r="AC609" s="637"/>
      <c r="AD609" s="235">
        <f t="shared" si="41"/>
        <v>0</v>
      </c>
      <c r="AE609" s="235"/>
      <c r="AF609" s="235"/>
      <c r="AG609" s="235"/>
      <c r="AH609" s="235"/>
      <c r="AI609" s="235">
        <f t="shared" si="44"/>
        <v>0</v>
      </c>
      <c r="AJ609" s="465"/>
      <c r="AK609" s="235"/>
      <c r="AL609" s="235"/>
      <c r="AM609" s="425">
        <f t="shared" si="45"/>
        <v>0</v>
      </c>
    </row>
    <row r="610" spans="1:39" ht="15" customHeight="1">
      <c r="A610" s="633">
        <v>10</v>
      </c>
      <c r="B610" s="161" t="s">
        <v>47</v>
      </c>
      <c r="C610" s="634">
        <v>248.15</v>
      </c>
      <c r="D610" s="653">
        <v>52.283889999999971</v>
      </c>
      <c r="E610" s="635">
        <f t="shared" si="42"/>
        <v>0.2106947007858149</v>
      </c>
      <c r="F610" s="455"/>
      <c r="H610" s="461"/>
      <c r="I610" s="461"/>
      <c r="J610" s="461">
        <f t="shared" si="43"/>
        <v>0</v>
      </c>
      <c r="L610" s="465">
        <v>60.34</v>
      </c>
      <c r="M610" s="461">
        <v>21.619999999999983</v>
      </c>
      <c r="N610" s="461">
        <f t="shared" si="40"/>
        <v>81.95999999999998</v>
      </c>
      <c r="AA610" s="636"/>
      <c r="AB610" s="636"/>
      <c r="AC610" s="637"/>
      <c r="AD610" s="235">
        <f t="shared" si="41"/>
        <v>0</v>
      </c>
      <c r="AE610" s="235"/>
      <c r="AF610" s="235"/>
      <c r="AG610" s="235"/>
      <c r="AH610" s="235"/>
      <c r="AI610" s="235">
        <f t="shared" si="44"/>
        <v>0</v>
      </c>
      <c r="AJ610" s="465"/>
      <c r="AK610" s="235"/>
      <c r="AL610" s="235"/>
      <c r="AM610" s="425">
        <f t="shared" si="45"/>
        <v>0</v>
      </c>
    </row>
    <row r="611" spans="1:39" ht="15" customHeight="1">
      <c r="A611" s="633">
        <v>11</v>
      </c>
      <c r="B611" s="161" t="s">
        <v>48</v>
      </c>
      <c r="C611" s="634">
        <v>1767.39</v>
      </c>
      <c r="D611" s="653">
        <v>49.729379999999992</v>
      </c>
      <c r="E611" s="635">
        <f t="shared" si="42"/>
        <v>2.8137185341096188E-2</v>
      </c>
      <c r="F611" s="455"/>
      <c r="H611" s="461"/>
      <c r="I611" s="461"/>
      <c r="J611" s="461">
        <f t="shared" si="43"/>
        <v>0</v>
      </c>
      <c r="L611" s="465">
        <v>67.420000000000073</v>
      </c>
      <c r="M611" s="461">
        <v>3.9999999999998863</v>
      </c>
      <c r="N611" s="461">
        <f t="shared" si="40"/>
        <v>71.419999999999959</v>
      </c>
      <c r="AA611" s="636"/>
      <c r="AB611" s="636"/>
      <c r="AC611" s="637"/>
      <c r="AD611" s="235">
        <f t="shared" si="41"/>
        <v>0</v>
      </c>
      <c r="AE611" s="235"/>
      <c r="AF611" s="235"/>
      <c r="AG611" s="235"/>
      <c r="AH611" s="235"/>
      <c r="AI611" s="235">
        <f t="shared" si="44"/>
        <v>0</v>
      </c>
      <c r="AJ611" s="465"/>
      <c r="AK611" s="235"/>
      <c r="AL611" s="235"/>
      <c r="AM611" s="425">
        <f t="shared" si="45"/>
        <v>0</v>
      </c>
    </row>
    <row r="612" spans="1:39" ht="15" customHeight="1">
      <c r="A612" s="633">
        <v>12</v>
      </c>
      <c r="B612" s="161" t="s">
        <v>49</v>
      </c>
      <c r="C612" s="634">
        <v>1266.31</v>
      </c>
      <c r="D612" s="653">
        <v>85.439149999999813</v>
      </c>
      <c r="E612" s="635">
        <f t="shared" si="42"/>
        <v>6.7470958927908498E-2</v>
      </c>
      <c r="F612" s="455"/>
      <c r="H612" s="461"/>
      <c r="I612" s="461"/>
      <c r="J612" s="461">
        <f t="shared" si="43"/>
        <v>0</v>
      </c>
      <c r="L612" s="465">
        <v>97.3599999999999</v>
      </c>
      <c r="M612" s="461">
        <v>11.779999999999916</v>
      </c>
      <c r="N612" s="461">
        <f t="shared" si="40"/>
        <v>109.13999999999982</v>
      </c>
      <c r="AA612" s="636"/>
      <c r="AB612" s="636"/>
      <c r="AC612" s="637"/>
      <c r="AD612" s="235">
        <f t="shared" si="41"/>
        <v>0</v>
      </c>
      <c r="AE612" s="235"/>
      <c r="AF612" s="235"/>
      <c r="AG612" s="235"/>
      <c r="AH612" s="235"/>
      <c r="AI612" s="235">
        <f t="shared" si="44"/>
        <v>0</v>
      </c>
      <c r="AJ612" s="465"/>
      <c r="AK612" s="235"/>
      <c r="AL612" s="235"/>
      <c r="AM612" s="425">
        <f t="shared" si="45"/>
        <v>0</v>
      </c>
    </row>
    <row r="613" spans="1:39" ht="15" customHeight="1">
      <c r="A613" s="633">
        <v>13</v>
      </c>
      <c r="B613" s="161" t="s">
        <v>50</v>
      </c>
      <c r="C613" s="634">
        <v>1108.8599999999999</v>
      </c>
      <c r="D613" s="653">
        <v>59.650539999999921</v>
      </c>
      <c r="E613" s="635">
        <f t="shared" si="42"/>
        <v>5.3794473603520666E-2</v>
      </c>
      <c r="F613" s="455"/>
      <c r="H613" s="461"/>
      <c r="I613" s="461"/>
      <c r="J613" s="461">
        <f t="shared" si="43"/>
        <v>0</v>
      </c>
      <c r="L613" s="465">
        <v>65.119999999999948</v>
      </c>
      <c r="M613" s="461">
        <v>20.050000000000011</v>
      </c>
      <c r="N613" s="461">
        <f t="shared" si="40"/>
        <v>85.169999999999959</v>
      </c>
      <c r="AA613" s="636"/>
      <c r="AB613" s="636"/>
      <c r="AC613" s="637"/>
      <c r="AD613" s="235">
        <f t="shared" si="41"/>
        <v>0</v>
      </c>
      <c r="AE613" s="235"/>
      <c r="AF613" s="235"/>
      <c r="AG613" s="235"/>
      <c r="AH613" s="235"/>
      <c r="AI613" s="235">
        <f t="shared" si="44"/>
        <v>0</v>
      </c>
      <c r="AJ613" s="465"/>
      <c r="AK613" s="235"/>
      <c r="AL613" s="235"/>
      <c r="AM613" s="425">
        <f t="shared" si="45"/>
        <v>0</v>
      </c>
    </row>
    <row r="614" spans="1:39" ht="15" customHeight="1">
      <c r="A614" s="633">
        <v>14</v>
      </c>
      <c r="B614" s="161" t="s">
        <v>51</v>
      </c>
      <c r="C614" s="634">
        <v>932.96</v>
      </c>
      <c r="D614" s="653">
        <v>74.656150000000025</v>
      </c>
      <c r="E614" s="635">
        <f t="shared" si="42"/>
        <v>8.0020740439032775E-2</v>
      </c>
      <c r="F614" s="455"/>
      <c r="H614" s="461"/>
      <c r="I614" s="461"/>
      <c r="J614" s="461">
        <f t="shared" si="43"/>
        <v>0</v>
      </c>
      <c r="L614" s="465">
        <v>93.07</v>
      </c>
      <c r="M614" s="461">
        <v>5</v>
      </c>
      <c r="N614" s="461">
        <f t="shared" si="40"/>
        <v>98.07</v>
      </c>
      <c r="AA614" s="636"/>
      <c r="AB614" s="636"/>
      <c r="AC614" s="637"/>
      <c r="AD614" s="235">
        <f t="shared" si="41"/>
        <v>0</v>
      </c>
      <c r="AE614" s="235"/>
      <c r="AF614" s="235"/>
      <c r="AG614" s="235"/>
      <c r="AH614" s="235"/>
      <c r="AI614" s="235">
        <f t="shared" si="44"/>
        <v>0</v>
      </c>
      <c r="AJ614" s="465"/>
      <c r="AK614" s="235"/>
      <c r="AL614" s="235"/>
      <c r="AM614" s="425">
        <f t="shared" si="45"/>
        <v>0</v>
      </c>
    </row>
    <row r="615" spans="1:39" ht="15" customHeight="1">
      <c r="A615" s="633">
        <v>15</v>
      </c>
      <c r="B615" s="161" t="s">
        <v>52</v>
      </c>
      <c r="C615" s="634">
        <v>901.67000000000007</v>
      </c>
      <c r="D615" s="653">
        <v>40.944139999999948</v>
      </c>
      <c r="E615" s="635">
        <f t="shared" si="42"/>
        <v>4.540922954074101E-2</v>
      </c>
      <c r="F615" s="455"/>
      <c r="H615" s="461"/>
      <c r="I615" s="461"/>
      <c r="J615" s="461">
        <f t="shared" si="43"/>
        <v>0</v>
      </c>
      <c r="L615" s="465">
        <v>42.579999999999927</v>
      </c>
      <c r="M615" s="461">
        <v>24.420000000000016</v>
      </c>
      <c r="N615" s="461">
        <f t="shared" si="40"/>
        <v>66.999999999999943</v>
      </c>
      <c r="AA615" s="636"/>
      <c r="AB615" s="636"/>
      <c r="AC615" s="637"/>
      <c r="AD615" s="235">
        <f t="shared" si="41"/>
        <v>0</v>
      </c>
      <c r="AE615" s="235"/>
      <c r="AF615" s="235"/>
      <c r="AG615" s="235"/>
      <c r="AH615" s="235"/>
      <c r="AI615" s="235">
        <f t="shared" si="44"/>
        <v>0</v>
      </c>
      <c r="AJ615" s="465"/>
      <c r="AK615" s="235"/>
      <c r="AL615" s="235"/>
      <c r="AM615" s="425">
        <f t="shared" si="45"/>
        <v>0</v>
      </c>
    </row>
    <row r="616" spans="1:39" ht="15" customHeight="1">
      <c r="A616" s="633">
        <v>16</v>
      </c>
      <c r="B616" s="161" t="s">
        <v>53</v>
      </c>
      <c r="C616" s="634">
        <v>1995.9700000000003</v>
      </c>
      <c r="D616" s="653">
        <v>53.835919999999874</v>
      </c>
      <c r="E616" s="635">
        <f t="shared" si="42"/>
        <v>2.6972309203044068E-2</v>
      </c>
      <c r="F616" s="455"/>
      <c r="H616" s="461"/>
      <c r="I616" s="461"/>
      <c r="J616" s="461">
        <f t="shared" si="43"/>
        <v>0</v>
      </c>
      <c r="L616" s="465">
        <v>60.090000000000032</v>
      </c>
      <c r="M616" s="461">
        <v>13.519999999999982</v>
      </c>
      <c r="N616" s="461">
        <f t="shared" si="40"/>
        <v>73.610000000000014</v>
      </c>
      <c r="AA616" s="636"/>
      <c r="AB616" s="636"/>
      <c r="AC616" s="637"/>
      <c r="AD616" s="235">
        <f t="shared" si="41"/>
        <v>0</v>
      </c>
      <c r="AE616" s="235"/>
      <c r="AF616" s="235"/>
      <c r="AG616" s="235"/>
      <c r="AH616" s="235"/>
      <c r="AI616" s="235">
        <f t="shared" si="44"/>
        <v>0</v>
      </c>
      <c r="AJ616" s="465"/>
      <c r="AK616" s="235"/>
      <c r="AL616" s="235"/>
      <c r="AM616" s="425">
        <f t="shared" si="45"/>
        <v>0</v>
      </c>
    </row>
    <row r="617" spans="1:39" ht="15" customHeight="1">
      <c r="A617" s="633">
        <v>17</v>
      </c>
      <c r="B617" s="161" t="s">
        <v>54</v>
      </c>
      <c r="C617" s="634">
        <v>859.81999999999994</v>
      </c>
      <c r="D617" s="653">
        <v>62.741920000000107</v>
      </c>
      <c r="E617" s="635">
        <f t="shared" si="42"/>
        <v>7.2970993928962002E-2</v>
      </c>
      <c r="F617" s="455"/>
      <c r="H617" s="461"/>
      <c r="I617" s="461"/>
      <c r="J617" s="461">
        <f t="shared" si="43"/>
        <v>0</v>
      </c>
      <c r="L617" s="465">
        <v>87.490000000000123</v>
      </c>
      <c r="M617" s="461">
        <v>1.3400000000000318</v>
      </c>
      <c r="N617" s="461">
        <f t="shared" si="40"/>
        <v>88.830000000000155</v>
      </c>
      <c r="AA617" s="636"/>
      <c r="AB617" s="636"/>
      <c r="AC617" s="637"/>
      <c r="AD617" s="235">
        <f t="shared" si="41"/>
        <v>0</v>
      </c>
      <c r="AE617" s="235"/>
      <c r="AF617" s="235"/>
      <c r="AG617" s="235"/>
      <c r="AH617" s="235"/>
      <c r="AI617" s="235">
        <f t="shared" si="44"/>
        <v>0</v>
      </c>
      <c r="AJ617" s="465"/>
      <c r="AK617" s="235"/>
      <c r="AL617" s="235"/>
      <c r="AM617" s="425">
        <f t="shared" si="45"/>
        <v>0</v>
      </c>
    </row>
    <row r="618" spans="1:39" ht="15" customHeight="1">
      <c r="A618" s="633">
        <v>18</v>
      </c>
      <c r="B618" s="161" t="s">
        <v>55</v>
      </c>
      <c r="C618" s="634">
        <v>2024.3700000000001</v>
      </c>
      <c r="D618" s="653">
        <v>44.468299999999772</v>
      </c>
      <c r="E618" s="635">
        <f t="shared" si="42"/>
        <v>2.1966488339582077E-2</v>
      </c>
      <c r="F618" s="455"/>
      <c r="H618" s="461"/>
      <c r="I618" s="461"/>
      <c r="J618" s="461">
        <f t="shared" si="43"/>
        <v>0</v>
      </c>
      <c r="L618" s="465">
        <v>46.849999999999909</v>
      </c>
      <c r="M618" s="461">
        <v>18.899999999999977</v>
      </c>
      <c r="N618" s="461">
        <f t="shared" si="40"/>
        <v>65.749999999999886</v>
      </c>
      <c r="AA618" s="636"/>
      <c r="AB618" s="636"/>
      <c r="AC618" s="637"/>
      <c r="AD618" s="235">
        <f t="shared" si="41"/>
        <v>0</v>
      </c>
      <c r="AE618" s="235"/>
      <c r="AF618" s="235"/>
      <c r="AG618" s="235"/>
      <c r="AH618" s="235"/>
      <c r="AI618" s="235">
        <f t="shared" si="44"/>
        <v>0</v>
      </c>
      <c r="AJ618" s="465"/>
      <c r="AK618" s="235"/>
      <c r="AL618" s="235"/>
      <c r="AM618" s="425">
        <f t="shared" si="45"/>
        <v>0</v>
      </c>
    </row>
    <row r="619" spans="1:39" ht="15" customHeight="1">
      <c r="A619" s="633">
        <v>19</v>
      </c>
      <c r="B619" s="161" t="s">
        <v>56</v>
      </c>
      <c r="C619" s="634">
        <v>1487.1100000000001</v>
      </c>
      <c r="D619" s="653">
        <v>59.93373999999983</v>
      </c>
      <c r="E619" s="635">
        <f t="shared" si="42"/>
        <v>4.0302156531796453E-2</v>
      </c>
      <c r="F619" s="455"/>
      <c r="H619" s="461"/>
      <c r="I619" s="461"/>
      <c r="J619" s="461">
        <f t="shared" si="43"/>
        <v>0</v>
      </c>
      <c r="L619" s="465">
        <v>65.819999999999936</v>
      </c>
      <c r="M619" s="461">
        <v>17.169999999999959</v>
      </c>
      <c r="N619" s="461">
        <f t="shared" si="40"/>
        <v>82.989999999999895</v>
      </c>
      <c r="AA619" s="636"/>
      <c r="AB619" s="636"/>
      <c r="AC619" s="637"/>
      <c r="AD619" s="235">
        <f t="shared" si="41"/>
        <v>0</v>
      </c>
      <c r="AE619" s="235"/>
      <c r="AF619" s="235"/>
      <c r="AG619" s="235"/>
      <c r="AH619" s="235"/>
      <c r="AI619" s="235">
        <f t="shared" si="44"/>
        <v>0</v>
      </c>
      <c r="AJ619" s="465"/>
      <c r="AK619" s="235"/>
      <c r="AL619" s="235"/>
      <c r="AM619" s="425">
        <f t="shared" si="45"/>
        <v>0</v>
      </c>
    </row>
    <row r="620" spans="1:39" ht="15" customHeight="1">
      <c r="A620" s="633">
        <v>20</v>
      </c>
      <c r="B620" s="161" t="s">
        <v>57</v>
      </c>
      <c r="C620" s="634">
        <v>1795.19</v>
      </c>
      <c r="D620" s="653">
        <v>76.601660000000038</v>
      </c>
      <c r="E620" s="635">
        <f t="shared" si="42"/>
        <v>4.2670502843710156E-2</v>
      </c>
      <c r="F620" s="455"/>
      <c r="H620" s="461"/>
      <c r="I620" s="461"/>
      <c r="J620" s="461">
        <f t="shared" si="43"/>
        <v>0</v>
      </c>
      <c r="L620" s="465">
        <v>76.510000000000105</v>
      </c>
      <c r="M620" s="461">
        <v>20.649999999999977</v>
      </c>
      <c r="N620" s="461">
        <f t="shared" si="40"/>
        <v>97.160000000000082</v>
      </c>
      <c r="AA620" s="636"/>
      <c r="AB620" s="636"/>
      <c r="AC620" s="637"/>
      <c r="AD620" s="235">
        <f t="shared" si="41"/>
        <v>0</v>
      </c>
      <c r="AE620" s="235"/>
      <c r="AF620" s="235"/>
      <c r="AG620" s="235"/>
      <c r="AH620" s="235"/>
      <c r="AI620" s="235">
        <f t="shared" si="44"/>
        <v>0</v>
      </c>
      <c r="AJ620" s="465"/>
      <c r="AK620" s="235"/>
      <c r="AL620" s="235"/>
      <c r="AM620" s="425">
        <f t="shared" si="45"/>
        <v>0</v>
      </c>
    </row>
    <row r="621" spans="1:39" ht="15" customHeight="1">
      <c r="A621" s="633">
        <v>21</v>
      </c>
      <c r="B621" s="161" t="s">
        <v>58</v>
      </c>
      <c r="C621" s="634">
        <v>1624.25</v>
      </c>
      <c r="D621" s="653">
        <v>47.880670000000123</v>
      </c>
      <c r="E621" s="635">
        <f t="shared" si="42"/>
        <v>2.9478633215330226E-2</v>
      </c>
      <c r="F621" s="455"/>
      <c r="H621" s="461"/>
      <c r="I621" s="461"/>
      <c r="J621" s="461">
        <f t="shared" si="43"/>
        <v>0</v>
      </c>
      <c r="L621" s="465">
        <v>67.849999999999909</v>
      </c>
      <c r="M621" s="461">
        <v>2.4000000000000909</v>
      </c>
      <c r="N621" s="461">
        <f t="shared" si="40"/>
        <v>70.25</v>
      </c>
      <c r="AA621" s="636"/>
      <c r="AB621" s="636"/>
      <c r="AC621" s="637"/>
      <c r="AD621" s="235">
        <f t="shared" si="41"/>
        <v>0</v>
      </c>
      <c r="AE621" s="235"/>
      <c r="AF621" s="235"/>
      <c r="AG621" s="235"/>
      <c r="AH621" s="235"/>
      <c r="AI621" s="235">
        <f t="shared" si="44"/>
        <v>0</v>
      </c>
      <c r="AJ621" s="465"/>
      <c r="AK621" s="235"/>
      <c r="AL621" s="235"/>
      <c r="AM621" s="425">
        <f t="shared" si="45"/>
        <v>0</v>
      </c>
    </row>
    <row r="622" spans="1:39" ht="15" customHeight="1">
      <c r="A622" s="633">
        <v>22</v>
      </c>
      <c r="B622" s="161" t="s">
        <v>59</v>
      </c>
      <c r="C622" s="634">
        <v>3089.5200000000004</v>
      </c>
      <c r="D622" s="653">
        <v>55.421460000000252</v>
      </c>
      <c r="E622" s="635">
        <f t="shared" si="42"/>
        <v>1.7938534141225902E-2</v>
      </c>
      <c r="F622" s="455"/>
      <c r="H622" s="461"/>
      <c r="I622" s="461"/>
      <c r="J622" s="461">
        <f t="shared" si="43"/>
        <v>0</v>
      </c>
      <c r="L622" s="465">
        <v>47.440000000000055</v>
      </c>
      <c r="M622" s="461">
        <v>4.1000000000001364</v>
      </c>
      <c r="N622" s="461">
        <f t="shared" si="40"/>
        <v>51.540000000000191</v>
      </c>
      <c r="AA622" s="636"/>
      <c r="AB622" s="636"/>
      <c r="AC622" s="637"/>
      <c r="AD622" s="235">
        <f t="shared" si="41"/>
        <v>0</v>
      </c>
      <c r="AE622" s="235"/>
      <c r="AF622" s="235"/>
      <c r="AG622" s="235"/>
      <c r="AH622" s="235"/>
      <c r="AI622" s="235">
        <f t="shared" si="44"/>
        <v>0</v>
      </c>
      <c r="AJ622" s="465"/>
      <c r="AK622" s="235"/>
      <c r="AL622" s="235"/>
      <c r="AM622" s="425">
        <f t="shared" si="45"/>
        <v>0</v>
      </c>
    </row>
    <row r="623" spans="1:39" ht="15" customHeight="1">
      <c r="A623" s="633">
        <v>23</v>
      </c>
      <c r="B623" s="161" t="s">
        <v>60</v>
      </c>
      <c r="C623" s="634">
        <v>980.34999999999991</v>
      </c>
      <c r="D623" s="653">
        <v>85.501180000000204</v>
      </c>
      <c r="E623" s="635">
        <f t="shared" si="42"/>
        <v>8.7214953843015461E-2</v>
      </c>
      <c r="F623" s="455"/>
      <c r="H623" s="461"/>
      <c r="I623" s="461"/>
      <c r="J623" s="461">
        <f t="shared" si="43"/>
        <v>0</v>
      </c>
      <c r="L623" s="465">
        <v>91.870000000000118</v>
      </c>
      <c r="M623" s="461">
        <v>18.970000000000027</v>
      </c>
      <c r="N623" s="461">
        <f t="shared" si="40"/>
        <v>110.84000000000015</v>
      </c>
      <c r="AA623" s="636"/>
      <c r="AB623" s="636"/>
      <c r="AC623" s="637"/>
      <c r="AD623" s="235">
        <f t="shared" si="41"/>
        <v>0</v>
      </c>
      <c r="AE623" s="235"/>
      <c r="AF623" s="235"/>
      <c r="AG623" s="235"/>
      <c r="AH623" s="235"/>
      <c r="AI623" s="235">
        <f t="shared" si="44"/>
        <v>0</v>
      </c>
      <c r="AJ623" s="465"/>
      <c r="AK623" s="235"/>
      <c r="AL623" s="235"/>
      <c r="AM623" s="425">
        <f t="shared" si="45"/>
        <v>0</v>
      </c>
    </row>
    <row r="624" spans="1:39" ht="15" customHeight="1">
      <c r="A624" s="633">
        <v>24</v>
      </c>
      <c r="B624" s="161" t="s">
        <v>61</v>
      </c>
      <c r="C624" s="634">
        <v>740.41000000000008</v>
      </c>
      <c r="D624" s="653">
        <v>42.208160000000021</v>
      </c>
      <c r="E624" s="635">
        <f t="shared" si="42"/>
        <v>5.7006469388582025E-2</v>
      </c>
      <c r="F624" s="455"/>
      <c r="H624" s="461"/>
      <c r="I624" s="461"/>
      <c r="J624" s="461">
        <f t="shared" si="43"/>
        <v>0</v>
      </c>
      <c r="L624" s="465">
        <v>66.529999999999973</v>
      </c>
      <c r="M624" s="461">
        <v>2.3000000000000682</v>
      </c>
      <c r="N624" s="461">
        <f t="shared" si="40"/>
        <v>68.830000000000041</v>
      </c>
      <c r="AA624" s="636"/>
      <c r="AB624" s="636"/>
      <c r="AC624" s="637"/>
      <c r="AD624" s="235">
        <f t="shared" si="41"/>
        <v>0</v>
      </c>
      <c r="AE624" s="235"/>
      <c r="AF624" s="235"/>
      <c r="AG624" s="235"/>
      <c r="AH624" s="235"/>
      <c r="AI624" s="235">
        <f t="shared" si="44"/>
        <v>0</v>
      </c>
      <c r="AJ624" s="465"/>
      <c r="AK624" s="235"/>
      <c r="AL624" s="235"/>
      <c r="AM624" s="425">
        <f t="shared" si="45"/>
        <v>0</v>
      </c>
    </row>
    <row r="625" spans="1:40" ht="15" customHeight="1">
      <c r="A625" s="633">
        <v>25</v>
      </c>
      <c r="B625" s="161" t="s">
        <v>62</v>
      </c>
      <c r="C625" s="634">
        <v>1573.9499999999998</v>
      </c>
      <c r="D625" s="653">
        <v>37.026069999999777</v>
      </c>
      <c r="E625" s="635">
        <f t="shared" si="42"/>
        <v>2.3524298738841629E-2</v>
      </c>
      <c r="F625" s="455"/>
      <c r="H625" s="461"/>
      <c r="I625" s="461"/>
      <c r="J625" s="461">
        <f t="shared" si="43"/>
        <v>0</v>
      </c>
      <c r="L625" s="465">
        <v>56.9699999999998</v>
      </c>
      <c r="M625" s="461">
        <v>3.1000000000000227</v>
      </c>
      <c r="N625" s="461">
        <f t="shared" si="40"/>
        <v>60.069999999999823</v>
      </c>
      <c r="AA625" s="636"/>
      <c r="AB625" s="636"/>
      <c r="AC625" s="637"/>
      <c r="AD625" s="235">
        <f t="shared" si="41"/>
        <v>0</v>
      </c>
      <c r="AE625" s="235"/>
      <c r="AF625" s="235"/>
      <c r="AG625" s="235"/>
      <c r="AH625" s="235"/>
      <c r="AI625" s="235">
        <f t="shared" si="44"/>
        <v>0</v>
      </c>
      <c r="AJ625" s="465"/>
      <c r="AK625" s="235"/>
      <c r="AL625" s="235"/>
      <c r="AM625" s="425">
        <f t="shared" si="45"/>
        <v>0</v>
      </c>
    </row>
    <row r="626" spans="1:40" ht="15" customHeight="1">
      <c r="A626" s="633">
        <v>26</v>
      </c>
      <c r="B626" s="161" t="s">
        <v>63</v>
      </c>
      <c r="C626" s="634">
        <v>1560.15</v>
      </c>
      <c r="D626" s="653">
        <v>20.506989999999973</v>
      </c>
      <c r="E626" s="635">
        <f t="shared" si="42"/>
        <v>1.3144242540781318E-2</v>
      </c>
      <c r="F626" s="455"/>
      <c r="H626" s="461"/>
      <c r="I626" s="461"/>
      <c r="J626" s="461">
        <f t="shared" si="43"/>
        <v>0</v>
      </c>
      <c r="L626" s="465">
        <v>42.530000000000086</v>
      </c>
      <c r="M626" s="461">
        <v>1.1999999999999318</v>
      </c>
      <c r="N626" s="461">
        <f t="shared" si="40"/>
        <v>43.730000000000018</v>
      </c>
      <c r="AA626" s="636"/>
      <c r="AB626" s="636"/>
      <c r="AC626" s="637"/>
      <c r="AD626" s="235">
        <f t="shared" si="41"/>
        <v>0</v>
      </c>
      <c r="AE626" s="235"/>
      <c r="AF626" s="235"/>
      <c r="AG626" s="235"/>
      <c r="AH626" s="235"/>
      <c r="AI626" s="235">
        <f t="shared" si="44"/>
        <v>0</v>
      </c>
      <c r="AJ626" s="465"/>
      <c r="AK626" s="235"/>
      <c r="AL626" s="235"/>
      <c r="AM626" s="425">
        <f t="shared" si="45"/>
        <v>0</v>
      </c>
    </row>
    <row r="627" spans="1:40" ht="15" customHeight="1">
      <c r="A627" s="633">
        <v>27</v>
      </c>
      <c r="B627" s="161" t="s">
        <v>64</v>
      </c>
      <c r="C627" s="634">
        <v>1109.3600000000001</v>
      </c>
      <c r="D627" s="653">
        <v>19.655550000000062</v>
      </c>
      <c r="E627" s="635">
        <f t="shared" si="42"/>
        <v>1.7717918439460644E-2</v>
      </c>
      <c r="F627" s="455"/>
      <c r="H627" s="461"/>
      <c r="I627" s="461"/>
      <c r="J627" s="461">
        <f t="shared" si="43"/>
        <v>0</v>
      </c>
      <c r="L627" s="465">
        <v>41.490000000000009</v>
      </c>
      <c r="M627" s="461">
        <v>3.1999999999999886</v>
      </c>
      <c r="N627" s="461">
        <f t="shared" si="40"/>
        <v>44.69</v>
      </c>
      <c r="AA627" s="636"/>
      <c r="AB627" s="636"/>
      <c r="AC627" s="637"/>
      <c r="AD627" s="235">
        <f t="shared" si="41"/>
        <v>0</v>
      </c>
      <c r="AE627" s="235"/>
      <c r="AF627" s="235"/>
      <c r="AG627" s="235"/>
      <c r="AH627" s="235"/>
      <c r="AI627" s="235">
        <f t="shared" si="44"/>
        <v>0</v>
      </c>
      <c r="AJ627" s="465"/>
      <c r="AK627" s="235"/>
      <c r="AL627" s="235"/>
      <c r="AM627" s="425">
        <f t="shared" si="45"/>
        <v>0</v>
      </c>
    </row>
    <row r="628" spans="1:40" ht="15" customHeight="1">
      <c r="A628" s="256">
        <v>28</v>
      </c>
      <c r="B628" s="166" t="s">
        <v>65</v>
      </c>
      <c r="C628" s="634">
        <v>1109.19</v>
      </c>
      <c r="D628" s="653">
        <v>29.912719999999979</v>
      </c>
      <c r="E628" s="639">
        <f t="shared" si="42"/>
        <v>2.6968075803063478E-2</v>
      </c>
      <c r="F628" s="455"/>
      <c r="H628" s="461"/>
      <c r="I628" s="461"/>
      <c r="J628" s="461">
        <f t="shared" si="43"/>
        <v>0</v>
      </c>
      <c r="L628" s="465">
        <v>55</v>
      </c>
      <c r="M628" s="461">
        <v>0</v>
      </c>
      <c r="N628" s="461">
        <f t="shared" si="40"/>
        <v>55</v>
      </c>
      <c r="AA628" s="636"/>
      <c r="AB628" s="636"/>
      <c r="AC628" s="637"/>
      <c r="AD628" s="235"/>
      <c r="AE628" s="235"/>
      <c r="AF628" s="235"/>
      <c r="AG628" s="235"/>
      <c r="AH628" s="235"/>
      <c r="AI628" s="235"/>
      <c r="AJ628" s="465"/>
      <c r="AK628" s="235"/>
      <c r="AL628" s="235"/>
      <c r="AM628" s="425"/>
    </row>
    <row r="629" spans="1:40" ht="15" customHeight="1">
      <c r="A629" s="256">
        <v>29</v>
      </c>
      <c r="B629" s="166" t="s">
        <v>66</v>
      </c>
      <c r="C629" s="634">
        <v>592.35</v>
      </c>
      <c r="D629" s="653">
        <v>21.192070000000058</v>
      </c>
      <c r="E629" s="639">
        <f t="shared" si="42"/>
        <v>3.5776264033088645E-2</v>
      </c>
      <c r="F629" s="455"/>
      <c r="H629" s="461"/>
      <c r="I629" s="461"/>
      <c r="J629" s="461">
        <f t="shared" si="43"/>
        <v>0</v>
      </c>
      <c r="L629" s="465">
        <v>49</v>
      </c>
      <c r="M629" s="461">
        <v>0</v>
      </c>
      <c r="N629" s="461">
        <f t="shared" si="40"/>
        <v>49</v>
      </c>
      <c r="AA629" s="636"/>
      <c r="AB629" s="636"/>
      <c r="AC629" s="637"/>
      <c r="AD629" s="235"/>
      <c r="AE629" s="235"/>
      <c r="AF629" s="235"/>
      <c r="AG629" s="235"/>
      <c r="AH629" s="235"/>
      <c r="AI629" s="235"/>
      <c r="AJ629" s="465"/>
      <c r="AK629" s="235"/>
      <c r="AL629" s="235"/>
      <c r="AM629" s="425"/>
    </row>
    <row r="630" spans="1:40" ht="15" customHeight="1">
      <c r="A630" s="256">
        <v>30</v>
      </c>
      <c r="B630" s="166" t="s">
        <v>67</v>
      </c>
      <c r="C630" s="634">
        <v>1380.01</v>
      </c>
      <c r="D630" s="653">
        <v>36.226449999999943</v>
      </c>
      <c r="E630" s="639">
        <f t="shared" si="42"/>
        <v>2.625086050101082E-2</v>
      </c>
      <c r="F630" s="455"/>
      <c r="H630" s="461"/>
      <c r="I630" s="461"/>
      <c r="J630" s="461">
        <f t="shared" si="43"/>
        <v>0</v>
      </c>
      <c r="L630" s="465">
        <v>60</v>
      </c>
      <c r="M630" s="461">
        <v>0</v>
      </c>
      <c r="N630" s="461">
        <f t="shared" si="40"/>
        <v>60</v>
      </c>
      <c r="AA630" s="636"/>
      <c r="AB630" s="636"/>
      <c r="AC630" s="637"/>
      <c r="AD630" s="235"/>
      <c r="AE630" s="235"/>
      <c r="AF630" s="235"/>
      <c r="AG630" s="235"/>
      <c r="AH630" s="235"/>
      <c r="AI630" s="235"/>
      <c r="AJ630" s="465"/>
      <c r="AK630" s="235"/>
      <c r="AL630" s="235"/>
      <c r="AM630" s="425"/>
    </row>
    <row r="631" spans="1:40" ht="15" customHeight="1">
      <c r="A631" s="256">
        <v>31</v>
      </c>
      <c r="B631" s="166" t="s">
        <v>68</v>
      </c>
      <c r="C631" s="634">
        <v>263.38</v>
      </c>
      <c r="D631" s="653">
        <v>15.790269999999992</v>
      </c>
      <c r="E631" s="639">
        <f t="shared" si="42"/>
        <v>5.9952426152327411E-2</v>
      </c>
      <c r="F631" s="455"/>
      <c r="H631" s="461"/>
      <c r="I631" s="461"/>
      <c r="J631" s="461">
        <f t="shared" si="43"/>
        <v>0</v>
      </c>
      <c r="L631" s="465">
        <v>45</v>
      </c>
      <c r="M631" s="461">
        <v>2</v>
      </c>
      <c r="N631" s="461">
        <f t="shared" si="40"/>
        <v>47</v>
      </c>
      <c r="AA631" s="636"/>
      <c r="AB631" s="636"/>
      <c r="AC631" s="637"/>
      <c r="AD631" s="235"/>
      <c r="AE631" s="235"/>
      <c r="AF631" s="235"/>
      <c r="AG631" s="235"/>
      <c r="AH631" s="235"/>
      <c r="AI631" s="235"/>
      <c r="AJ631" s="465"/>
      <c r="AK631" s="235"/>
      <c r="AL631" s="235"/>
      <c r="AM631" s="425"/>
    </row>
    <row r="632" spans="1:40" ht="15" customHeight="1">
      <c r="A632" s="256">
        <v>32</v>
      </c>
      <c r="B632" s="166" t="s">
        <v>69</v>
      </c>
      <c r="C632" s="634">
        <v>706.85</v>
      </c>
      <c r="D632" s="653">
        <v>40.867959999999982</v>
      </c>
      <c r="E632" s="639">
        <f t="shared" si="42"/>
        <v>5.7817019169555041E-2</v>
      </c>
      <c r="F632" s="455"/>
      <c r="H632" s="461"/>
      <c r="I632" s="461"/>
      <c r="J632" s="461">
        <f t="shared" si="43"/>
        <v>0</v>
      </c>
      <c r="L632" s="465">
        <v>68</v>
      </c>
      <c r="M632" s="461">
        <v>0</v>
      </c>
      <c r="N632" s="461">
        <f t="shared" si="40"/>
        <v>68</v>
      </c>
      <c r="AA632" s="636"/>
      <c r="AB632" s="636"/>
      <c r="AC632" s="637"/>
      <c r="AD632" s="235"/>
      <c r="AE632" s="235"/>
      <c r="AF632" s="235"/>
      <c r="AG632" s="235"/>
      <c r="AH632" s="235"/>
      <c r="AI632" s="235"/>
      <c r="AJ632" s="465"/>
      <c r="AK632" s="235"/>
      <c r="AL632" s="235"/>
      <c r="AM632" s="425"/>
    </row>
    <row r="633" spans="1:40" ht="15" customHeight="1">
      <c r="A633" s="256">
        <v>33</v>
      </c>
      <c r="B633" s="166" t="s">
        <v>70</v>
      </c>
      <c r="C633" s="640">
        <v>453.17</v>
      </c>
      <c r="D633" s="653">
        <v>21.544020000000017</v>
      </c>
      <c r="E633" s="641">
        <f t="shared" si="42"/>
        <v>4.7540702164750571E-2</v>
      </c>
      <c r="F633" s="15"/>
      <c r="H633" s="461"/>
      <c r="I633" s="461"/>
      <c r="J633" s="461">
        <f>SUM(H633:I633)</f>
        <v>0</v>
      </c>
      <c r="L633" s="465">
        <v>50</v>
      </c>
      <c r="M633" s="461">
        <v>0</v>
      </c>
      <c r="N633" s="461">
        <f t="shared" si="40"/>
        <v>50</v>
      </c>
      <c r="Z633" s="77" t="s">
        <v>75</v>
      </c>
      <c r="AA633" s="642">
        <f>SUM(AA601:AA627)</f>
        <v>0</v>
      </c>
      <c r="AB633" s="642"/>
      <c r="AC633" s="643">
        <f>SUM(AC601:AC627)</f>
        <v>0</v>
      </c>
      <c r="AD633" s="77">
        <f t="shared" si="41"/>
        <v>0</v>
      </c>
      <c r="AE633" s="77"/>
      <c r="AF633" s="77"/>
      <c r="AG633" s="77">
        <f>SUM(AG601:AG627)</f>
        <v>0</v>
      </c>
      <c r="AH633" s="77">
        <f>SUM(AH601:AH627)</f>
        <v>0</v>
      </c>
      <c r="AI633" s="77">
        <f t="shared" si="44"/>
        <v>0</v>
      </c>
      <c r="AJ633" s="425">
        <f>SUM(AJ601:AJ627)</f>
        <v>0</v>
      </c>
      <c r="AK633" s="77"/>
      <c r="AL633" s="77">
        <f>SUM(AL601:AL627)</f>
        <v>0</v>
      </c>
      <c r="AM633" s="425">
        <f>SUM(AM601:AM627)</f>
        <v>0</v>
      </c>
      <c r="AN633" s="15"/>
    </row>
    <row r="634" spans="1:40" s="227" customFormat="1" ht="17.25" customHeight="1" thickBot="1">
      <c r="A634" s="83"/>
      <c r="B634" s="84" t="s">
        <v>84</v>
      </c>
      <c r="C634" s="644">
        <f>SUM(C601:C633)</f>
        <v>45267.149999999994</v>
      </c>
      <c r="D634" s="644">
        <f>SUM(D601:D633)</f>
        <v>1523.8693799999999</v>
      </c>
      <c r="E634" s="645">
        <f t="shared" si="42"/>
        <v>3.3663912572362079E-2</v>
      </c>
      <c r="F634" s="5"/>
      <c r="G634" s="646"/>
      <c r="H634" s="647">
        <f>SUM(H601:H633)</f>
        <v>0</v>
      </c>
      <c r="I634" s="647">
        <f>SUM(I601:I633)</f>
        <v>0</v>
      </c>
      <c r="J634" s="484">
        <f>SUM(H634:I634)</f>
        <v>0</v>
      </c>
      <c r="K634" s="469"/>
      <c r="L634" s="648">
        <f>SUM(L601:L633)</f>
        <v>2003.9799999999998</v>
      </c>
      <c r="M634" s="648">
        <f>SUM(M601:M633)</f>
        <v>260.58000000000027</v>
      </c>
      <c r="N634" s="648">
        <f>SUM(N601:N633)</f>
        <v>2264.56</v>
      </c>
      <c r="O634" s="649"/>
      <c r="P634" s="650"/>
      <c r="Q634" s="649"/>
      <c r="R634" s="649"/>
      <c r="S634" s="649"/>
      <c r="T634" s="649"/>
      <c r="U634" s="649"/>
      <c r="V634" s="649"/>
      <c r="W634" s="649"/>
      <c r="X634" s="649"/>
    </row>
    <row r="635" spans="1:40" s="67" customFormat="1" ht="18" customHeight="1">
      <c r="A635" s="327" t="s">
        <v>361</v>
      </c>
      <c r="B635" s="321"/>
      <c r="C635" s="437"/>
      <c r="D635" s="321"/>
      <c r="E635" s="322"/>
      <c r="F635" s="321"/>
      <c r="G635" s="445"/>
      <c r="H635" s="446"/>
      <c r="I635" s="447"/>
      <c r="J635" s="446"/>
      <c r="K635" s="446"/>
      <c r="L635" s="446"/>
      <c r="M635" s="446"/>
      <c r="N635" s="446"/>
      <c r="O635" s="446"/>
      <c r="P635" s="448"/>
      <c r="Q635" s="446"/>
      <c r="R635" s="446"/>
      <c r="S635" s="446"/>
      <c r="T635" s="446"/>
      <c r="U635" s="446"/>
      <c r="V635" s="446"/>
      <c r="W635" s="446"/>
      <c r="X635" s="446"/>
    </row>
    <row r="636" spans="1:40" s="67" customFormat="1" ht="18" customHeight="1" thickBot="1">
      <c r="A636" s="373" t="s">
        <v>362</v>
      </c>
      <c r="B636" s="374"/>
      <c r="C636" s="374"/>
      <c r="D636" s="374"/>
      <c r="E636" s="375" t="s">
        <v>154</v>
      </c>
      <c r="G636" s="376"/>
      <c r="H636" s="378"/>
      <c r="I636" s="11"/>
      <c r="J636" s="378"/>
      <c r="K636" s="378"/>
      <c r="L636" s="378"/>
      <c r="M636" s="378"/>
      <c r="N636" s="378"/>
      <c r="O636" s="378"/>
      <c r="P636" s="379"/>
      <c r="Q636" s="378"/>
      <c r="R636" s="378"/>
      <c r="S636" s="378"/>
      <c r="T636" s="378"/>
      <c r="U636" s="378"/>
      <c r="V636" s="378"/>
      <c r="W636" s="378"/>
      <c r="X636" s="378"/>
    </row>
    <row r="637" spans="1:40" ht="33.75" customHeight="1">
      <c r="A637" s="156" t="s">
        <v>100</v>
      </c>
      <c r="B637" s="157" t="s">
        <v>101</v>
      </c>
      <c r="C637" s="157" t="s">
        <v>363</v>
      </c>
      <c r="D637" s="651" t="s">
        <v>364</v>
      </c>
      <c r="E637" s="652" t="s">
        <v>348</v>
      </c>
      <c r="F637" s="455"/>
      <c r="H637" s="1255" t="s">
        <v>163</v>
      </c>
      <c r="I637" s="1256"/>
      <c r="J637" s="1257"/>
    </row>
    <row r="638" spans="1:40" ht="18" customHeight="1">
      <c r="A638" s="76">
        <v>1</v>
      </c>
      <c r="B638" s="161" t="s">
        <v>38</v>
      </c>
      <c r="C638" s="653">
        <f>C601</f>
        <v>1266.6799999999998</v>
      </c>
      <c r="D638" s="654">
        <v>98.17999999999995</v>
      </c>
      <c r="E638" s="655">
        <f>D638/C638</f>
        <v>7.7509710424100764E-2</v>
      </c>
      <c r="H638" s="461"/>
      <c r="I638" s="461"/>
      <c r="J638" s="461">
        <f>SUM(H638:I638)</f>
        <v>0</v>
      </c>
    </row>
    <row r="639" spans="1:40" ht="18" customHeight="1">
      <c r="A639" s="76">
        <v>2</v>
      </c>
      <c r="B639" s="161" t="s">
        <v>39</v>
      </c>
      <c r="C639" s="653">
        <f t="shared" ref="C639:C670" si="46">C602</f>
        <v>2688.0299999999997</v>
      </c>
      <c r="D639" s="654">
        <v>177.31000000000006</v>
      </c>
      <c r="E639" s="655">
        <f t="shared" ref="E639:E671" si="47">D639/C639</f>
        <v>6.5962805474641312E-2</v>
      </c>
      <c r="H639" s="461"/>
      <c r="I639" s="461"/>
      <c r="J639" s="461">
        <f t="shared" ref="J639:J670" si="48">SUM(H639:I639)</f>
        <v>0</v>
      </c>
    </row>
    <row r="640" spans="1:40" ht="18" customHeight="1">
      <c r="A640" s="76">
        <v>3</v>
      </c>
      <c r="B640" s="161" t="s">
        <v>40</v>
      </c>
      <c r="C640" s="653">
        <f t="shared" si="46"/>
        <v>1261.1400000000001</v>
      </c>
      <c r="D640" s="654">
        <v>104.14999999999998</v>
      </c>
      <c r="E640" s="655">
        <f t="shared" si="47"/>
        <v>8.2584011291371273E-2</v>
      </c>
      <c r="H640" s="461"/>
      <c r="I640" s="461"/>
      <c r="J640" s="461">
        <f t="shared" si="48"/>
        <v>0</v>
      </c>
    </row>
    <row r="641" spans="1:10" ht="18" customHeight="1">
      <c r="A641" s="76">
        <v>4</v>
      </c>
      <c r="B641" s="161" t="s">
        <v>41</v>
      </c>
      <c r="C641" s="653">
        <f t="shared" si="46"/>
        <v>2491.8200000000002</v>
      </c>
      <c r="D641" s="654">
        <v>167.09999999999991</v>
      </c>
      <c r="E641" s="655">
        <f t="shared" si="47"/>
        <v>6.7059418417060576E-2</v>
      </c>
      <c r="H641" s="461"/>
      <c r="I641" s="461"/>
      <c r="J641" s="461">
        <f t="shared" si="48"/>
        <v>0</v>
      </c>
    </row>
    <row r="642" spans="1:10" ht="18" customHeight="1">
      <c r="A642" s="76">
        <v>5</v>
      </c>
      <c r="B642" s="161" t="s">
        <v>42</v>
      </c>
      <c r="C642" s="653">
        <f t="shared" si="46"/>
        <v>828.76</v>
      </c>
      <c r="D642" s="654">
        <v>68.900000000000034</v>
      </c>
      <c r="E642" s="655">
        <f t="shared" si="47"/>
        <v>8.3136251749601861E-2</v>
      </c>
      <c r="H642" s="461"/>
      <c r="I642" s="461"/>
      <c r="J642" s="461">
        <f t="shared" si="48"/>
        <v>0</v>
      </c>
    </row>
    <row r="643" spans="1:10" ht="18" customHeight="1">
      <c r="A643" s="76">
        <v>6</v>
      </c>
      <c r="B643" s="161" t="s">
        <v>43</v>
      </c>
      <c r="C643" s="653">
        <f t="shared" si="46"/>
        <v>1400.48</v>
      </c>
      <c r="D643" s="654">
        <v>72.32000000000005</v>
      </c>
      <c r="E643" s="655">
        <f t="shared" si="47"/>
        <v>5.1639437907003351E-2</v>
      </c>
      <c r="H643" s="461"/>
      <c r="I643" s="461"/>
      <c r="J643" s="461">
        <f t="shared" si="48"/>
        <v>0</v>
      </c>
    </row>
    <row r="644" spans="1:10" ht="18" customHeight="1">
      <c r="A644" s="76">
        <v>7</v>
      </c>
      <c r="B644" s="161" t="s">
        <v>44</v>
      </c>
      <c r="C644" s="653">
        <f t="shared" si="46"/>
        <v>1157.0900000000001</v>
      </c>
      <c r="D644" s="654">
        <v>143.17999999999989</v>
      </c>
      <c r="E644" s="655">
        <f t="shared" si="47"/>
        <v>0.12374145485657977</v>
      </c>
      <c r="H644" s="461"/>
      <c r="I644" s="461"/>
      <c r="J644" s="461">
        <f t="shared" si="48"/>
        <v>0</v>
      </c>
    </row>
    <row r="645" spans="1:10" ht="18" customHeight="1">
      <c r="A645" s="76">
        <v>8</v>
      </c>
      <c r="B645" s="161" t="s">
        <v>45</v>
      </c>
      <c r="C645" s="653">
        <f t="shared" si="46"/>
        <v>3081.19</v>
      </c>
      <c r="D645" s="654">
        <v>133.88999999999999</v>
      </c>
      <c r="E645" s="655">
        <f t="shared" si="47"/>
        <v>4.3453990179119099E-2</v>
      </c>
      <c r="H645" s="461"/>
      <c r="I645" s="461"/>
      <c r="J645" s="461">
        <f t="shared" si="48"/>
        <v>0</v>
      </c>
    </row>
    <row r="646" spans="1:10" ht="18" customHeight="1">
      <c r="A646" s="76">
        <v>9</v>
      </c>
      <c r="B646" s="161" t="s">
        <v>46</v>
      </c>
      <c r="C646" s="653">
        <f t="shared" si="46"/>
        <v>1521.2199999999998</v>
      </c>
      <c r="D646" s="654">
        <v>150.81999999999988</v>
      </c>
      <c r="E646" s="655">
        <f t="shared" si="47"/>
        <v>9.9144108018563978E-2</v>
      </c>
      <c r="H646" s="461"/>
      <c r="I646" s="461"/>
      <c r="J646" s="461">
        <f t="shared" si="48"/>
        <v>0</v>
      </c>
    </row>
    <row r="647" spans="1:10" ht="18" customHeight="1">
      <c r="A647" s="76">
        <v>10</v>
      </c>
      <c r="B647" s="161" t="s">
        <v>47</v>
      </c>
      <c r="C647" s="653">
        <f t="shared" si="46"/>
        <v>248.15</v>
      </c>
      <c r="D647" s="654">
        <v>31.739999999999981</v>
      </c>
      <c r="E647" s="655">
        <f t="shared" si="47"/>
        <v>0.12790650816038679</v>
      </c>
      <c r="H647" s="461"/>
      <c r="I647" s="461"/>
      <c r="J647" s="461">
        <f t="shared" si="48"/>
        <v>0</v>
      </c>
    </row>
    <row r="648" spans="1:10" ht="18" customHeight="1">
      <c r="A648" s="76">
        <v>11</v>
      </c>
      <c r="B648" s="161" t="s">
        <v>48</v>
      </c>
      <c r="C648" s="653">
        <f t="shared" si="46"/>
        <v>1767.39</v>
      </c>
      <c r="D648" s="654">
        <v>70.869999999999948</v>
      </c>
      <c r="E648" s="655">
        <f t="shared" si="47"/>
        <v>4.0098676579589078E-2</v>
      </c>
      <c r="H648" s="461"/>
      <c r="I648" s="461"/>
      <c r="J648" s="461">
        <f t="shared" si="48"/>
        <v>0</v>
      </c>
    </row>
    <row r="649" spans="1:10" ht="18" customHeight="1">
      <c r="A649" s="76">
        <v>12</v>
      </c>
      <c r="B649" s="161" t="s">
        <v>49</v>
      </c>
      <c r="C649" s="653">
        <f t="shared" si="46"/>
        <v>1266.31</v>
      </c>
      <c r="D649" s="654">
        <v>125.27000000000004</v>
      </c>
      <c r="E649" s="655">
        <f t="shared" si="47"/>
        <v>9.8925223681405064E-2</v>
      </c>
      <c r="H649" s="461"/>
      <c r="I649" s="461"/>
      <c r="J649" s="461">
        <f t="shared" si="48"/>
        <v>0</v>
      </c>
    </row>
    <row r="650" spans="1:10" ht="18" customHeight="1">
      <c r="A650" s="76">
        <v>13</v>
      </c>
      <c r="B650" s="161" t="s">
        <v>50</v>
      </c>
      <c r="C650" s="653">
        <f t="shared" si="46"/>
        <v>1108.8599999999999</v>
      </c>
      <c r="D650" s="654">
        <v>86.940000000000026</v>
      </c>
      <c r="E650" s="655">
        <f t="shared" si="47"/>
        <v>7.840484822249881E-2</v>
      </c>
      <c r="H650" s="461"/>
      <c r="I650" s="461"/>
      <c r="J650" s="461">
        <f t="shared" si="48"/>
        <v>0</v>
      </c>
    </row>
    <row r="651" spans="1:10" ht="18" customHeight="1">
      <c r="A651" s="76">
        <v>14</v>
      </c>
      <c r="B651" s="161" t="s">
        <v>51</v>
      </c>
      <c r="C651" s="653">
        <f t="shared" si="46"/>
        <v>932.96</v>
      </c>
      <c r="D651" s="654">
        <v>85.650000000000063</v>
      </c>
      <c r="E651" s="655">
        <f t="shared" si="47"/>
        <v>9.1804578974446979E-2</v>
      </c>
      <c r="H651" s="461"/>
      <c r="I651" s="461"/>
      <c r="J651" s="461">
        <f t="shared" si="48"/>
        <v>0</v>
      </c>
    </row>
    <row r="652" spans="1:10" ht="18" customHeight="1">
      <c r="A652" s="76">
        <v>15</v>
      </c>
      <c r="B652" s="161" t="s">
        <v>52</v>
      </c>
      <c r="C652" s="653">
        <f t="shared" si="46"/>
        <v>901.67000000000007</v>
      </c>
      <c r="D652" s="654">
        <v>115.87000000000003</v>
      </c>
      <c r="E652" s="655">
        <f t="shared" si="47"/>
        <v>0.12850599443255295</v>
      </c>
      <c r="H652" s="461"/>
      <c r="I652" s="461"/>
      <c r="J652" s="461">
        <f t="shared" si="48"/>
        <v>0</v>
      </c>
    </row>
    <row r="653" spans="1:10" ht="18" customHeight="1">
      <c r="A653" s="76">
        <v>16</v>
      </c>
      <c r="B653" s="161" t="s">
        <v>53</v>
      </c>
      <c r="C653" s="653">
        <f t="shared" si="46"/>
        <v>1995.9700000000003</v>
      </c>
      <c r="D653" s="654">
        <v>91.539999999999907</v>
      </c>
      <c r="E653" s="655">
        <f t="shared" si="47"/>
        <v>4.5862412761714801E-2</v>
      </c>
      <c r="H653" s="461"/>
      <c r="I653" s="461"/>
      <c r="J653" s="461">
        <f t="shared" si="48"/>
        <v>0</v>
      </c>
    </row>
    <row r="654" spans="1:10" ht="18" customHeight="1">
      <c r="A654" s="76">
        <v>17</v>
      </c>
      <c r="B654" s="161" t="s">
        <v>54</v>
      </c>
      <c r="C654" s="653">
        <f t="shared" si="46"/>
        <v>859.81999999999994</v>
      </c>
      <c r="D654" s="654">
        <v>60.940000000000026</v>
      </c>
      <c r="E654" s="655">
        <f t="shared" si="47"/>
        <v>7.0875299481286819E-2</v>
      </c>
      <c r="H654" s="461"/>
      <c r="I654" s="461"/>
      <c r="J654" s="461">
        <f t="shared" si="48"/>
        <v>0</v>
      </c>
    </row>
    <row r="655" spans="1:10" ht="18" customHeight="1">
      <c r="A655" s="76">
        <v>18</v>
      </c>
      <c r="B655" s="161" t="s">
        <v>55</v>
      </c>
      <c r="C655" s="653">
        <f t="shared" si="46"/>
        <v>2024.3700000000001</v>
      </c>
      <c r="D655" s="654">
        <v>81.460000000000093</v>
      </c>
      <c r="E655" s="655">
        <f t="shared" si="47"/>
        <v>4.0239679505228831E-2</v>
      </c>
      <c r="H655" s="461"/>
      <c r="I655" s="461"/>
      <c r="J655" s="461">
        <f t="shared" si="48"/>
        <v>0</v>
      </c>
    </row>
    <row r="656" spans="1:10" ht="18" customHeight="1">
      <c r="A656" s="76">
        <v>19</v>
      </c>
      <c r="B656" s="161" t="s">
        <v>56</v>
      </c>
      <c r="C656" s="653">
        <f t="shared" si="46"/>
        <v>1487.1100000000001</v>
      </c>
      <c r="D656" s="654">
        <v>118.08000000000004</v>
      </c>
      <c r="E656" s="655">
        <f t="shared" si="47"/>
        <v>7.9402330695106632E-2</v>
      </c>
      <c r="H656" s="461"/>
      <c r="I656" s="461"/>
      <c r="J656" s="461">
        <f t="shared" si="48"/>
        <v>0</v>
      </c>
    </row>
    <row r="657" spans="1:24" ht="18" customHeight="1">
      <c r="A657" s="76">
        <v>20</v>
      </c>
      <c r="B657" s="161" t="s">
        <v>57</v>
      </c>
      <c r="C657" s="653">
        <f t="shared" si="46"/>
        <v>1795.19</v>
      </c>
      <c r="D657" s="654">
        <v>192.85000000000008</v>
      </c>
      <c r="E657" s="655">
        <f t="shared" si="47"/>
        <v>0.10742595491285049</v>
      </c>
      <c r="H657" s="461"/>
      <c r="I657" s="461"/>
      <c r="J657" s="461">
        <f t="shared" si="48"/>
        <v>0</v>
      </c>
    </row>
    <row r="658" spans="1:24" ht="18" customHeight="1">
      <c r="A658" s="76">
        <v>21</v>
      </c>
      <c r="B658" s="161" t="s">
        <v>58</v>
      </c>
      <c r="C658" s="653">
        <f t="shared" si="46"/>
        <v>1624.25</v>
      </c>
      <c r="D658" s="654">
        <v>99.549999999999955</v>
      </c>
      <c r="E658" s="655">
        <f t="shared" si="47"/>
        <v>6.128982607357239E-2</v>
      </c>
      <c r="H658" s="461"/>
      <c r="I658" s="461"/>
      <c r="J658" s="461">
        <f t="shared" si="48"/>
        <v>0</v>
      </c>
    </row>
    <row r="659" spans="1:24" ht="18" customHeight="1">
      <c r="A659" s="76">
        <v>22</v>
      </c>
      <c r="B659" s="161" t="s">
        <v>59</v>
      </c>
      <c r="C659" s="653">
        <f t="shared" si="46"/>
        <v>3089.5200000000004</v>
      </c>
      <c r="D659" s="654">
        <v>186.93000000000006</v>
      </c>
      <c r="E659" s="655">
        <f t="shared" si="47"/>
        <v>6.0504544395245878E-2</v>
      </c>
      <c r="H659" s="461"/>
      <c r="I659" s="461"/>
      <c r="J659" s="461">
        <f t="shared" si="48"/>
        <v>0</v>
      </c>
    </row>
    <row r="660" spans="1:24" ht="18" customHeight="1">
      <c r="A660" s="76">
        <v>23</v>
      </c>
      <c r="B660" s="161" t="s">
        <v>60</v>
      </c>
      <c r="C660" s="653">
        <f t="shared" si="46"/>
        <v>980.34999999999991</v>
      </c>
      <c r="D660" s="654">
        <v>57.239999999999981</v>
      </c>
      <c r="E660" s="655">
        <f t="shared" si="47"/>
        <v>5.8387310654358121E-2</v>
      </c>
      <c r="H660" s="461"/>
      <c r="I660" s="461"/>
      <c r="J660" s="461">
        <f t="shared" si="48"/>
        <v>0</v>
      </c>
    </row>
    <row r="661" spans="1:24" ht="18" customHeight="1">
      <c r="A661" s="76">
        <v>24</v>
      </c>
      <c r="B661" s="161" t="s">
        <v>61</v>
      </c>
      <c r="C661" s="653">
        <f t="shared" si="46"/>
        <v>740.41000000000008</v>
      </c>
      <c r="D661" s="654">
        <v>61.479999999999961</v>
      </c>
      <c r="E661" s="655">
        <f t="shared" si="47"/>
        <v>8.3035075161059346E-2</v>
      </c>
      <c r="H661" s="461"/>
      <c r="I661" s="461"/>
      <c r="J661" s="461">
        <f t="shared" si="48"/>
        <v>0</v>
      </c>
    </row>
    <row r="662" spans="1:24" ht="18" customHeight="1">
      <c r="A662" s="76">
        <v>25</v>
      </c>
      <c r="B662" s="161" t="s">
        <v>62</v>
      </c>
      <c r="C662" s="653">
        <f t="shared" si="46"/>
        <v>1573.9499999999998</v>
      </c>
      <c r="D662" s="654">
        <v>116.68999999999994</v>
      </c>
      <c r="E662" s="655">
        <f t="shared" si="47"/>
        <v>7.4138314431843419E-2</v>
      </c>
      <c r="H662" s="461"/>
      <c r="I662" s="461"/>
      <c r="J662" s="461">
        <f t="shared" si="48"/>
        <v>0</v>
      </c>
    </row>
    <row r="663" spans="1:24" ht="18" customHeight="1">
      <c r="A663" s="76">
        <v>26</v>
      </c>
      <c r="B663" s="161" t="s">
        <v>63</v>
      </c>
      <c r="C663" s="653">
        <f t="shared" si="46"/>
        <v>1560.15</v>
      </c>
      <c r="D663" s="654">
        <v>129.82999999999993</v>
      </c>
      <c r="E663" s="655">
        <f t="shared" si="47"/>
        <v>8.3216357401531854E-2</v>
      </c>
      <c r="H663" s="461"/>
      <c r="I663" s="461"/>
      <c r="J663" s="461">
        <f t="shared" si="48"/>
        <v>0</v>
      </c>
    </row>
    <row r="664" spans="1:24" ht="18" customHeight="1">
      <c r="A664" s="76">
        <v>27</v>
      </c>
      <c r="B664" s="161" t="s">
        <v>64</v>
      </c>
      <c r="C664" s="653">
        <f t="shared" si="46"/>
        <v>1109.3600000000001</v>
      </c>
      <c r="D664" s="654">
        <v>94.87</v>
      </c>
      <c r="E664" s="655">
        <f t="shared" si="47"/>
        <v>8.551777601499963E-2</v>
      </c>
      <c r="H664" s="461"/>
      <c r="I664" s="461"/>
      <c r="J664" s="461">
        <f t="shared" si="48"/>
        <v>0</v>
      </c>
    </row>
    <row r="665" spans="1:24" ht="18" customHeight="1">
      <c r="A665" s="256">
        <v>28</v>
      </c>
      <c r="B665" s="166" t="s">
        <v>65</v>
      </c>
      <c r="C665" s="653">
        <f t="shared" si="46"/>
        <v>1109.19</v>
      </c>
      <c r="D665" s="656">
        <v>79.970000000000027</v>
      </c>
      <c r="E665" s="655">
        <f t="shared" si="47"/>
        <v>7.2097656848691405E-2</v>
      </c>
      <c r="H665" s="461"/>
      <c r="I665" s="461"/>
      <c r="J665" s="461">
        <f t="shared" si="48"/>
        <v>0</v>
      </c>
    </row>
    <row r="666" spans="1:24" ht="18" customHeight="1">
      <c r="A666" s="256">
        <v>29</v>
      </c>
      <c r="B666" s="166" t="s">
        <v>66</v>
      </c>
      <c r="C666" s="653">
        <f t="shared" si="46"/>
        <v>592.35</v>
      </c>
      <c r="D666" s="656">
        <v>49.830000000000013</v>
      </c>
      <c r="E666" s="655">
        <f t="shared" si="47"/>
        <v>8.4122562674094722E-2</v>
      </c>
      <c r="H666" s="461"/>
      <c r="I666" s="461"/>
      <c r="J666" s="461">
        <f t="shared" si="48"/>
        <v>0</v>
      </c>
    </row>
    <row r="667" spans="1:24" ht="18" customHeight="1">
      <c r="A667" s="256">
        <v>30</v>
      </c>
      <c r="B667" s="166" t="s">
        <v>67</v>
      </c>
      <c r="C667" s="653">
        <f t="shared" si="46"/>
        <v>1380.01</v>
      </c>
      <c r="D667" s="656">
        <v>71.326450000000023</v>
      </c>
      <c r="E667" s="655">
        <f t="shared" si="47"/>
        <v>5.1685458801023196E-2</v>
      </c>
      <c r="H667" s="461"/>
      <c r="I667" s="461"/>
      <c r="J667" s="461">
        <f t="shared" si="48"/>
        <v>0</v>
      </c>
    </row>
    <row r="668" spans="1:24" ht="18" customHeight="1">
      <c r="A668" s="256">
        <v>31</v>
      </c>
      <c r="B668" s="166" t="s">
        <v>68</v>
      </c>
      <c r="C668" s="653">
        <f t="shared" si="46"/>
        <v>263.38</v>
      </c>
      <c r="D668" s="656">
        <v>17.980000000000004</v>
      </c>
      <c r="E668" s="655">
        <f t="shared" si="47"/>
        <v>6.8266383172602335E-2</v>
      </c>
      <c r="H668" s="461"/>
      <c r="I668" s="461"/>
      <c r="J668" s="461">
        <f t="shared" si="48"/>
        <v>0</v>
      </c>
    </row>
    <row r="669" spans="1:24" ht="18" customHeight="1">
      <c r="A669" s="256">
        <v>32</v>
      </c>
      <c r="B669" s="166" t="s">
        <v>69</v>
      </c>
      <c r="C669" s="653">
        <f t="shared" si="46"/>
        <v>706.85</v>
      </c>
      <c r="D669" s="656">
        <v>18.55795999999998</v>
      </c>
      <c r="E669" s="655">
        <f t="shared" si="47"/>
        <v>2.625445285421232E-2</v>
      </c>
      <c r="H669" s="461"/>
      <c r="I669" s="461"/>
      <c r="J669" s="461">
        <f t="shared" si="48"/>
        <v>0</v>
      </c>
    </row>
    <row r="670" spans="1:24" ht="18" customHeight="1" thickBot="1">
      <c r="A670" s="657">
        <v>33</v>
      </c>
      <c r="B670" s="658" t="s">
        <v>70</v>
      </c>
      <c r="C670" s="659">
        <f t="shared" si="46"/>
        <v>453.17</v>
      </c>
      <c r="D670" s="656">
        <v>33.599999999999994</v>
      </c>
      <c r="E670" s="660">
        <f t="shared" si="47"/>
        <v>7.4144360835889392E-2</v>
      </c>
      <c r="H670" s="461"/>
      <c r="I670" s="461"/>
      <c r="J670" s="461">
        <f t="shared" si="48"/>
        <v>0</v>
      </c>
    </row>
    <row r="671" spans="1:24" s="15" customFormat="1" ht="18" customHeight="1" thickBot="1">
      <c r="A671" s="661"/>
      <c r="B671" s="662" t="s">
        <v>84</v>
      </c>
      <c r="C671" s="663">
        <f>SUM(C638:C670)</f>
        <v>45267.149999999994</v>
      </c>
      <c r="D671" s="663">
        <f>SUM(D638:D670)</f>
        <v>3194.9144099999999</v>
      </c>
      <c r="E671" s="664">
        <f t="shared" si="47"/>
        <v>7.0579093448560393E-2</v>
      </c>
      <c r="G671" s="406"/>
      <c r="H671" s="665">
        <f>SUM(H638:H670)</f>
        <v>0</v>
      </c>
      <c r="I671" s="665">
        <f>SUM(I638:I670)</f>
        <v>0</v>
      </c>
      <c r="J671" s="665">
        <f>SUM(H671:I671)</f>
        <v>0</v>
      </c>
      <c r="K671" s="666"/>
      <c r="L671" s="666"/>
      <c r="M671" s="666"/>
      <c r="N671" s="666"/>
      <c r="O671" s="666"/>
      <c r="P671" s="667"/>
      <c r="Q671" s="666"/>
      <c r="R671" s="666"/>
      <c r="S671" s="666"/>
      <c r="T671" s="666"/>
      <c r="U671" s="666"/>
      <c r="V671" s="666"/>
      <c r="W671" s="666"/>
      <c r="X671" s="666"/>
    </row>
    <row r="672" spans="1:24" ht="18" customHeight="1">
      <c r="H672" s="364"/>
      <c r="I672" s="365"/>
      <c r="J672" s="364"/>
      <c r="K672" s="364"/>
      <c r="L672" s="364"/>
      <c r="M672" s="364"/>
      <c r="N672" s="364"/>
      <c r="O672" s="364"/>
      <c r="P672" s="367"/>
      <c r="Q672" s="364"/>
      <c r="R672" s="364"/>
      <c r="S672" s="364"/>
      <c r="T672" s="364"/>
      <c r="U672" s="364"/>
      <c r="V672" s="364"/>
      <c r="W672" s="364"/>
      <c r="X672" s="364"/>
    </row>
    <row r="673" spans="1:37" s="67" customFormat="1" ht="18" customHeight="1" thickBot="1">
      <c r="A673" s="320" t="s">
        <v>164</v>
      </c>
      <c r="B673" s="321"/>
      <c r="C673" s="321"/>
      <c r="D673" s="321"/>
      <c r="E673" s="322"/>
      <c r="F673" s="321"/>
      <c r="G673" s="323"/>
      <c r="H673" s="324"/>
      <c r="I673" s="325"/>
      <c r="J673" s="324"/>
      <c r="K673" s="324"/>
      <c r="L673" s="324"/>
      <c r="M673" s="324"/>
      <c r="N673" s="324"/>
      <c r="O673" s="324"/>
      <c r="P673" s="326"/>
      <c r="Q673" s="324"/>
      <c r="R673" s="324"/>
      <c r="S673" s="324"/>
      <c r="T673" s="324"/>
      <c r="U673" s="324"/>
      <c r="V673" s="324"/>
      <c r="W673" s="324"/>
      <c r="X673" s="324"/>
    </row>
    <row r="674" spans="1:37" ht="33" customHeight="1">
      <c r="A674" s="668" t="s">
        <v>102</v>
      </c>
      <c r="B674" s="651" t="s">
        <v>366</v>
      </c>
      <c r="C674" s="651" t="s">
        <v>165</v>
      </c>
      <c r="D674" s="651" t="s">
        <v>166</v>
      </c>
      <c r="E674" s="669" t="s">
        <v>167</v>
      </c>
      <c r="F674" s="670"/>
      <c r="G674" s="671"/>
      <c r="H674" s="672"/>
      <c r="I674" s="452"/>
      <c r="J674" s="672"/>
      <c r="K674" s="672"/>
      <c r="L674" s="672"/>
      <c r="M674" s="672"/>
      <c r="N674" s="672"/>
      <c r="O674" s="672"/>
      <c r="P674" s="673"/>
      <c r="Q674" s="672"/>
      <c r="R674" s="672"/>
      <c r="S674" s="672"/>
      <c r="T674" s="672"/>
      <c r="U674" s="672"/>
      <c r="V674" s="672"/>
      <c r="W674" s="672"/>
      <c r="X674" s="672"/>
    </row>
    <row r="675" spans="1:37" ht="15" thickBot="1">
      <c r="A675" s="511">
        <f>C671</f>
        <v>45267.149999999994</v>
      </c>
      <c r="B675" s="674">
        <f>D634</f>
        <v>1523.8693799999999</v>
      </c>
      <c r="C675" s="675">
        <f>E714</f>
        <v>25461.435029999993</v>
      </c>
      <c r="D675" s="676">
        <f>F714</f>
        <v>26985.304409999993</v>
      </c>
      <c r="E675" s="677">
        <f>D675/A675</f>
        <v>0.5961343802293716</v>
      </c>
      <c r="F675" s="678"/>
      <c r="H675" s="364"/>
      <c r="I675" s="365"/>
      <c r="J675" s="364"/>
      <c r="K675" s="364"/>
      <c r="L675" s="364"/>
      <c r="M675" s="364"/>
      <c r="N675" s="364"/>
      <c r="O675" s="364"/>
      <c r="P675" s="367"/>
      <c r="Q675" s="364"/>
      <c r="R675" s="364"/>
      <c r="S675" s="364"/>
      <c r="T675" s="364"/>
      <c r="U675" s="364"/>
      <c r="V675" s="364"/>
      <c r="W675" s="364"/>
      <c r="X675" s="364"/>
    </row>
    <row r="676" spans="1:37" ht="20.25" hidden="1" customHeight="1">
      <c r="A676" s="679"/>
      <c r="B676" s="680"/>
      <c r="C676" s="681"/>
      <c r="D676" s="682"/>
      <c r="E676" s="683"/>
      <c r="F676" s="469"/>
    </row>
    <row r="677" spans="1:37">
      <c r="A677" s="679"/>
      <c r="B677" s="680"/>
      <c r="C677" s="681"/>
      <c r="D677" s="682"/>
      <c r="E677" s="683"/>
      <c r="F677" s="469"/>
    </row>
    <row r="678" spans="1:37" s="67" customFormat="1" ht="14">
      <c r="A678" s="327" t="s">
        <v>168</v>
      </c>
      <c r="B678" s="321"/>
      <c r="C678" s="437"/>
      <c r="D678" s="321"/>
      <c r="E678" s="322"/>
      <c r="F678" s="321"/>
      <c r="G678" s="412"/>
      <c r="H678" s="413"/>
      <c r="I678" s="414"/>
      <c r="J678" s="413"/>
      <c r="K678" s="413"/>
      <c r="L678" s="413"/>
      <c r="M678" s="413"/>
      <c r="N678" s="413"/>
      <c r="O678" s="413"/>
      <c r="P678" s="379"/>
      <c r="Q678" s="413"/>
      <c r="R678" s="413"/>
      <c r="S678" s="413"/>
      <c r="T678" s="413"/>
      <c r="U678" s="413"/>
      <c r="V678" s="413"/>
      <c r="W678" s="413"/>
      <c r="X678" s="413"/>
    </row>
    <row r="679" spans="1:37" s="67" customFormat="1" ht="13.5" thickBot="1">
      <c r="A679" s="373" t="s">
        <v>367</v>
      </c>
      <c r="B679" s="374"/>
      <c r="C679" s="374"/>
      <c r="D679" s="374"/>
      <c r="E679" s="375"/>
      <c r="F679" s="374"/>
      <c r="G679" s="376" t="s">
        <v>154</v>
      </c>
      <c r="H679" s="599"/>
      <c r="I679" s="365"/>
      <c r="J679" s="599"/>
      <c r="K679" s="599"/>
      <c r="L679" s="599"/>
      <c r="M679" s="599"/>
      <c r="N679" s="599"/>
      <c r="O679" s="599"/>
      <c r="P679" s="439"/>
      <c r="Q679" s="599"/>
      <c r="R679" s="599"/>
      <c r="S679" s="599"/>
      <c r="T679" s="599"/>
      <c r="U679" s="599"/>
      <c r="V679" s="599"/>
      <c r="W679" s="599"/>
      <c r="X679" s="599"/>
    </row>
    <row r="680" spans="1:37" ht="52">
      <c r="A680" s="333" t="s">
        <v>100</v>
      </c>
      <c r="B680" s="88" t="s">
        <v>101</v>
      </c>
      <c r="C680" s="1170" t="s">
        <v>369</v>
      </c>
      <c r="D680" s="1170" t="s">
        <v>370</v>
      </c>
      <c r="E680" s="508" t="s">
        <v>169</v>
      </c>
      <c r="F680" s="1170" t="s">
        <v>371</v>
      </c>
      <c r="G680" s="684" t="s">
        <v>170</v>
      </c>
      <c r="H680" s="685"/>
      <c r="I680" s="685"/>
      <c r="J680" s="685"/>
      <c r="K680" s="1255" t="s">
        <v>171</v>
      </c>
      <c r="L680" s="1256"/>
      <c r="M680" s="1257"/>
      <c r="N680" s="685"/>
      <c r="O680" s="685"/>
      <c r="P680" s="517"/>
      <c r="Q680" s="685"/>
      <c r="R680" s="685"/>
      <c r="S680" s="685"/>
      <c r="T680" s="685"/>
      <c r="U680" s="685"/>
      <c r="V680" s="685"/>
      <c r="W680" s="685"/>
      <c r="X680" s="685"/>
      <c r="AA680" s="601" t="s">
        <v>172</v>
      </c>
      <c r="AB680" s="601"/>
      <c r="AC680" s="601" t="s">
        <v>173</v>
      </c>
      <c r="AD680" s="495" t="s">
        <v>75</v>
      </c>
      <c r="AE680" s="495"/>
      <c r="AF680" s="495"/>
      <c r="AG680" s="77"/>
      <c r="AH680" s="77"/>
      <c r="AI680" s="77"/>
      <c r="AJ680" s="77"/>
      <c r="AK680" s="265"/>
    </row>
    <row r="681" spans="1:37" ht="15.5">
      <c r="A681" s="76">
        <v>1</v>
      </c>
      <c r="B681" s="161" t="s">
        <v>38</v>
      </c>
      <c r="C681" s="653">
        <f>C638</f>
        <v>1266.6799999999998</v>
      </c>
      <c r="D681" s="686">
        <f>D601</f>
        <v>89.485750000000166</v>
      </c>
      <c r="E681" s="687">
        <v>660.44424999999978</v>
      </c>
      <c r="F681" s="688">
        <f>D681+E681</f>
        <v>749.93</v>
      </c>
      <c r="G681" s="689">
        <f>F681/C681</f>
        <v>0.59204376796033731</v>
      </c>
      <c r="H681" s="690"/>
      <c r="I681" s="691"/>
      <c r="J681" s="690"/>
      <c r="K681" s="461">
        <v>603.15</v>
      </c>
      <c r="L681" s="461">
        <v>560.62</v>
      </c>
      <c r="M681" s="484">
        <f>SUM(K681:L681)</f>
        <v>1163.77</v>
      </c>
      <c r="N681" s="690"/>
      <c r="O681" s="690"/>
      <c r="P681" s="692"/>
      <c r="Q681" s="690"/>
      <c r="R681" s="690"/>
      <c r="S681" s="690"/>
      <c r="T681" s="690"/>
      <c r="U681" s="690"/>
      <c r="V681" s="690"/>
      <c r="W681" s="690"/>
      <c r="X681" s="690"/>
      <c r="AA681" s="693"/>
      <c r="AB681" s="637"/>
      <c r="AC681" s="694"/>
      <c r="AD681" s="425">
        <f t="shared" ref="AD681:AD713" si="49">SUM(AA681:AC681)</f>
        <v>0</v>
      </c>
      <c r="AE681" s="235"/>
      <c r="AF681" s="235"/>
      <c r="AG681" s="235"/>
      <c r="AH681" s="235"/>
      <c r="AI681" s="235"/>
      <c r="AJ681" s="235"/>
      <c r="AK681" s="182"/>
    </row>
    <row r="682" spans="1:37" ht="15.5">
      <c r="A682" s="76">
        <v>2</v>
      </c>
      <c r="B682" s="161" t="s">
        <v>39</v>
      </c>
      <c r="C682" s="653">
        <f t="shared" ref="C682:C713" si="50">C639</f>
        <v>2688.0299999999997</v>
      </c>
      <c r="D682" s="686">
        <f t="shared" ref="D682:D713" si="51">D602</f>
        <v>32.023889999999938</v>
      </c>
      <c r="E682" s="695">
        <v>1576.9261100000001</v>
      </c>
      <c r="F682" s="688">
        <f t="shared" ref="F682:F713" si="52">D682+E682</f>
        <v>1608.95</v>
      </c>
      <c r="G682" s="689">
        <f t="shared" ref="G682:G714" si="53">F682/C682</f>
        <v>0.59856102796471777</v>
      </c>
      <c r="H682" s="690"/>
      <c r="I682" s="691"/>
      <c r="J682" s="690"/>
      <c r="K682" s="461">
        <v>1341.46</v>
      </c>
      <c r="L682" s="461">
        <v>1162.33</v>
      </c>
      <c r="M682" s="484">
        <f t="shared" ref="M682:M713" si="54">SUM(K682:L682)</f>
        <v>2503.79</v>
      </c>
      <c r="N682" s="690"/>
      <c r="O682" s="690"/>
      <c r="P682" s="692"/>
      <c r="Q682" s="690"/>
      <c r="R682" s="690"/>
      <c r="S682" s="690"/>
      <c r="T682" s="690"/>
      <c r="U682" s="690"/>
      <c r="V682" s="690"/>
      <c r="W682" s="690"/>
      <c r="X682" s="690"/>
      <c r="AA682" s="693"/>
      <c r="AB682" s="637"/>
      <c r="AC682" s="694"/>
      <c r="AD682" s="425">
        <f t="shared" si="49"/>
        <v>0</v>
      </c>
      <c r="AE682" s="235"/>
      <c r="AF682" s="235"/>
      <c r="AG682" s="235"/>
      <c r="AH682" s="235"/>
      <c r="AI682" s="235"/>
      <c r="AJ682" s="235"/>
      <c r="AK682" s="182"/>
    </row>
    <row r="683" spans="1:37" ht="15.5">
      <c r="A683" s="76">
        <v>3</v>
      </c>
      <c r="B683" s="161" t="s">
        <v>40</v>
      </c>
      <c r="C683" s="653">
        <f t="shared" si="50"/>
        <v>1261.1400000000001</v>
      </c>
      <c r="D683" s="686">
        <f t="shared" si="51"/>
        <v>18.871029999999905</v>
      </c>
      <c r="E683" s="695">
        <v>735.55897000000004</v>
      </c>
      <c r="F683" s="688">
        <f t="shared" si="52"/>
        <v>754.43</v>
      </c>
      <c r="G683" s="689">
        <f t="shared" si="53"/>
        <v>0.59821272816657933</v>
      </c>
      <c r="H683" s="690"/>
      <c r="I683" s="691"/>
      <c r="J683" s="690"/>
      <c r="K683" s="461">
        <v>617.88</v>
      </c>
      <c r="L683" s="461">
        <v>546.38</v>
      </c>
      <c r="M683" s="484">
        <f t="shared" si="54"/>
        <v>1164.26</v>
      </c>
      <c r="N683" s="690"/>
      <c r="O683" s="690"/>
      <c r="P683" s="692"/>
      <c r="Q683" s="690"/>
      <c r="R683" s="690"/>
      <c r="S683" s="690"/>
      <c r="T683" s="690"/>
      <c r="U683" s="690"/>
      <c r="V683" s="690"/>
      <c r="W683" s="690"/>
      <c r="X683" s="690"/>
      <c r="AA683" s="693"/>
      <c r="AB683" s="637"/>
      <c r="AC683" s="694"/>
      <c r="AD683" s="425">
        <f t="shared" si="49"/>
        <v>0</v>
      </c>
      <c r="AE683" s="235"/>
      <c r="AF683" s="235"/>
      <c r="AG683" s="235"/>
      <c r="AH683" s="235"/>
      <c r="AI683" s="235"/>
      <c r="AJ683" s="235"/>
      <c r="AK683" s="182"/>
    </row>
    <row r="684" spans="1:37" ht="15.5">
      <c r="A684" s="76">
        <v>4</v>
      </c>
      <c r="B684" s="161" t="s">
        <v>41</v>
      </c>
      <c r="C684" s="653">
        <f t="shared" si="50"/>
        <v>2491.8200000000002</v>
      </c>
      <c r="D684" s="686">
        <f t="shared" si="51"/>
        <v>61.39828</v>
      </c>
      <c r="E684" s="695">
        <v>1426.5417199999999</v>
      </c>
      <c r="F684" s="688">
        <f t="shared" si="52"/>
        <v>1487.94</v>
      </c>
      <c r="G684" s="689">
        <f t="shared" si="53"/>
        <v>0.5971298087341782</v>
      </c>
      <c r="H684" s="690"/>
      <c r="I684" s="691"/>
      <c r="J684" s="690"/>
      <c r="K684" s="461">
        <v>1307.7199999999998</v>
      </c>
      <c r="L684" s="461">
        <v>995.91</v>
      </c>
      <c r="M684" s="484">
        <f t="shared" si="54"/>
        <v>2303.6299999999997</v>
      </c>
      <c r="N684" s="690"/>
      <c r="O684" s="690"/>
      <c r="P684" s="692"/>
      <c r="Q684" s="690"/>
      <c r="R684" s="690"/>
      <c r="S684" s="690"/>
      <c r="T684" s="690"/>
      <c r="U684" s="690"/>
      <c r="V684" s="690"/>
      <c r="W684" s="690"/>
      <c r="X684" s="690"/>
      <c r="AA684" s="693"/>
      <c r="AB684" s="637"/>
      <c r="AC684" s="694"/>
      <c r="AD684" s="425">
        <f t="shared" si="49"/>
        <v>0</v>
      </c>
      <c r="AE684" s="235"/>
      <c r="AF684" s="235"/>
      <c r="AG684" s="235"/>
      <c r="AH684" s="235"/>
      <c r="AI684" s="235"/>
      <c r="AJ684" s="235"/>
      <c r="AK684" s="182"/>
    </row>
    <row r="685" spans="1:37" ht="15.5">
      <c r="A685" s="76">
        <v>5</v>
      </c>
      <c r="B685" s="161" t="s">
        <v>42</v>
      </c>
      <c r="C685" s="653">
        <f t="shared" si="50"/>
        <v>828.76</v>
      </c>
      <c r="D685" s="686">
        <f t="shared" si="51"/>
        <v>11.916360000000054</v>
      </c>
      <c r="E685" s="687">
        <v>483.91363999999993</v>
      </c>
      <c r="F685" s="688">
        <f t="shared" si="52"/>
        <v>495.83</v>
      </c>
      <c r="G685" s="689">
        <f t="shared" si="53"/>
        <v>0.59827935711182967</v>
      </c>
      <c r="H685" s="690"/>
      <c r="I685" s="691"/>
      <c r="J685" s="690"/>
      <c r="K685" s="461">
        <v>410.25</v>
      </c>
      <c r="L685" s="461">
        <v>338.64</v>
      </c>
      <c r="M685" s="484">
        <f t="shared" si="54"/>
        <v>748.89</v>
      </c>
      <c r="N685" s="690"/>
      <c r="O685" s="690"/>
      <c r="P685" s="692"/>
      <c r="Q685" s="690"/>
      <c r="R685" s="690"/>
      <c r="S685" s="690"/>
      <c r="T685" s="690"/>
      <c r="U685" s="690"/>
      <c r="V685" s="690"/>
      <c r="W685" s="690"/>
      <c r="X685" s="690"/>
      <c r="AA685" s="693"/>
      <c r="AB685" s="637"/>
      <c r="AC685" s="694"/>
      <c r="AD685" s="425">
        <f t="shared" si="49"/>
        <v>0</v>
      </c>
      <c r="AE685" s="235"/>
      <c r="AF685" s="235"/>
      <c r="AG685" s="235"/>
      <c r="AH685" s="235"/>
      <c r="AI685" s="235"/>
      <c r="AJ685" s="235"/>
      <c r="AK685" s="182"/>
    </row>
    <row r="686" spans="1:37" ht="15.5">
      <c r="A686" s="76">
        <v>6</v>
      </c>
      <c r="B686" s="161" t="s">
        <v>43</v>
      </c>
      <c r="C686" s="653">
        <f t="shared" si="50"/>
        <v>1400.48</v>
      </c>
      <c r="D686" s="686">
        <f t="shared" si="51"/>
        <v>32.63139000000001</v>
      </c>
      <c r="E686" s="695">
        <v>803.81861000000004</v>
      </c>
      <c r="F686" s="688">
        <f t="shared" si="52"/>
        <v>836.45</v>
      </c>
      <c r="G686" s="689">
        <f t="shared" si="53"/>
        <v>0.59725951102479158</v>
      </c>
      <c r="H686" s="690"/>
      <c r="I686" s="691"/>
      <c r="J686" s="690"/>
      <c r="K686" s="461">
        <v>797.31000000000006</v>
      </c>
      <c r="L686" s="461">
        <v>494.48</v>
      </c>
      <c r="M686" s="484">
        <f t="shared" si="54"/>
        <v>1291.79</v>
      </c>
      <c r="N686" s="690"/>
      <c r="O686" s="690"/>
      <c r="P686" s="692"/>
      <c r="Q686" s="690"/>
      <c r="R686" s="690"/>
      <c r="S686" s="690"/>
      <c r="T686" s="690"/>
      <c r="U686" s="690"/>
      <c r="V686" s="690"/>
      <c r="W686" s="690"/>
      <c r="X686" s="690"/>
      <c r="AA686" s="693"/>
      <c r="AB686" s="637"/>
      <c r="AC686" s="694"/>
      <c r="AD686" s="425">
        <f t="shared" si="49"/>
        <v>0</v>
      </c>
      <c r="AE686" s="235"/>
      <c r="AF686" s="235"/>
      <c r="AG686" s="235"/>
      <c r="AH686" s="235"/>
      <c r="AI686" s="235"/>
      <c r="AJ686" s="235"/>
      <c r="AK686" s="182"/>
    </row>
    <row r="687" spans="1:37" ht="15.5">
      <c r="A687" s="76">
        <v>7</v>
      </c>
      <c r="B687" s="161" t="s">
        <v>44</v>
      </c>
      <c r="C687" s="653">
        <f t="shared" si="50"/>
        <v>1157.0900000000001</v>
      </c>
      <c r="D687" s="686">
        <f t="shared" si="51"/>
        <v>19.48317000000003</v>
      </c>
      <c r="E687" s="695">
        <v>672.48682999999994</v>
      </c>
      <c r="F687" s="688">
        <f t="shared" si="52"/>
        <v>691.97</v>
      </c>
      <c r="G687" s="689">
        <f t="shared" si="53"/>
        <v>0.59802608267291213</v>
      </c>
      <c r="H687" s="690"/>
      <c r="I687" s="691"/>
      <c r="J687" s="690"/>
      <c r="K687" s="461">
        <v>518.80000000000007</v>
      </c>
      <c r="L687" s="461">
        <v>526.41</v>
      </c>
      <c r="M687" s="484">
        <f t="shared" si="54"/>
        <v>1045.21</v>
      </c>
      <c r="N687" s="690"/>
      <c r="O687" s="690"/>
      <c r="P687" s="692"/>
      <c r="Q687" s="690"/>
      <c r="R687" s="690"/>
      <c r="S687" s="690"/>
      <c r="T687" s="690"/>
      <c r="U687" s="690"/>
      <c r="V687" s="690"/>
      <c r="W687" s="690"/>
      <c r="X687" s="690"/>
      <c r="AA687" s="693"/>
      <c r="AB687" s="637"/>
      <c r="AC687" s="694"/>
      <c r="AD687" s="425">
        <f t="shared" si="49"/>
        <v>0</v>
      </c>
      <c r="AE687" s="235"/>
      <c r="AF687" s="235"/>
      <c r="AG687" s="235"/>
      <c r="AH687" s="235"/>
      <c r="AI687" s="235"/>
      <c r="AJ687" s="235"/>
      <c r="AK687" s="182"/>
    </row>
    <row r="688" spans="1:37" ht="15.5">
      <c r="A688" s="76">
        <v>8</v>
      </c>
      <c r="B688" s="161" t="s">
        <v>45</v>
      </c>
      <c r="C688" s="653">
        <f t="shared" si="50"/>
        <v>3081.19</v>
      </c>
      <c r="D688" s="686">
        <f t="shared" si="51"/>
        <v>41.257040000000188</v>
      </c>
      <c r="E688" s="695">
        <v>1802.4829599999998</v>
      </c>
      <c r="F688" s="688">
        <f t="shared" si="52"/>
        <v>1843.74</v>
      </c>
      <c r="G688" s="689">
        <f t="shared" si="53"/>
        <v>0.59838568864626973</v>
      </c>
      <c r="H688" s="690"/>
      <c r="I688" s="691"/>
      <c r="J688" s="690"/>
      <c r="K688" s="461">
        <v>1642.26</v>
      </c>
      <c r="L688" s="461">
        <v>1257.74</v>
      </c>
      <c r="M688" s="484">
        <f t="shared" si="54"/>
        <v>2900</v>
      </c>
      <c r="N688" s="690"/>
      <c r="O688" s="690"/>
      <c r="P688" s="692"/>
      <c r="Q688" s="690"/>
      <c r="R688" s="690"/>
      <c r="S688" s="690"/>
      <c r="T688" s="690"/>
      <c r="U688" s="690"/>
      <c r="V688" s="690"/>
      <c r="W688" s="690"/>
      <c r="X688" s="690"/>
      <c r="AA688" s="693"/>
      <c r="AB688" s="637"/>
      <c r="AC688" s="694"/>
      <c r="AD688" s="425">
        <f t="shared" si="49"/>
        <v>0</v>
      </c>
      <c r="AE688" s="235"/>
      <c r="AF688" s="235"/>
      <c r="AG688" s="235"/>
      <c r="AH688" s="235"/>
      <c r="AI688" s="235"/>
      <c r="AJ688" s="235"/>
      <c r="AK688" s="182"/>
    </row>
    <row r="689" spans="1:37" s="243" customFormat="1" ht="15.5">
      <c r="A689" s="386">
        <v>9</v>
      </c>
      <c r="B689" s="161" t="s">
        <v>46</v>
      </c>
      <c r="C689" s="653">
        <f t="shared" si="50"/>
        <v>1521.2199999999998</v>
      </c>
      <c r="D689" s="686">
        <f t="shared" si="51"/>
        <v>82.784109999999941</v>
      </c>
      <c r="E689" s="687">
        <v>820.55589000000009</v>
      </c>
      <c r="F689" s="688">
        <f t="shared" si="52"/>
        <v>903.34</v>
      </c>
      <c r="G689" s="689">
        <f t="shared" si="53"/>
        <v>0.59382600807246821</v>
      </c>
      <c r="H689" s="696"/>
      <c r="I689" s="697"/>
      <c r="J689" s="696"/>
      <c r="K689" s="698">
        <v>773.02</v>
      </c>
      <c r="L689" s="698">
        <v>601.31000000000006</v>
      </c>
      <c r="M689" s="484">
        <f t="shared" si="54"/>
        <v>1374.33</v>
      </c>
      <c r="N689" s="696"/>
      <c r="O689" s="696"/>
      <c r="P689" s="699"/>
      <c r="Q689" s="696"/>
      <c r="R689" s="696"/>
      <c r="S689" s="696"/>
      <c r="T689" s="696"/>
      <c r="U689" s="696"/>
      <c r="V689" s="696"/>
      <c r="W689" s="696"/>
      <c r="X689" s="696"/>
      <c r="AA689" s="700"/>
      <c r="AB689" s="701"/>
      <c r="AC689" s="694"/>
      <c r="AD689" s="424">
        <f t="shared" si="49"/>
        <v>0</v>
      </c>
      <c r="AE689" s="244"/>
      <c r="AF689" s="244"/>
      <c r="AG689" s="244"/>
      <c r="AH689" s="244"/>
      <c r="AI689" s="244"/>
      <c r="AJ689" s="244"/>
      <c r="AK689" s="246"/>
    </row>
    <row r="690" spans="1:37" s="243" customFormat="1" ht="15.5">
      <c r="A690" s="386">
        <v>10</v>
      </c>
      <c r="B690" s="161" t="s">
        <v>47</v>
      </c>
      <c r="C690" s="653">
        <f t="shared" si="50"/>
        <v>248.15</v>
      </c>
      <c r="D690" s="686">
        <f t="shared" si="51"/>
        <v>52.283889999999971</v>
      </c>
      <c r="E690" s="695">
        <v>90.766110000000026</v>
      </c>
      <c r="F690" s="688">
        <f t="shared" si="52"/>
        <v>143.05000000000001</v>
      </c>
      <c r="G690" s="689">
        <f t="shared" si="53"/>
        <v>0.57646584726979655</v>
      </c>
      <c r="H690" s="696"/>
      <c r="I690" s="697"/>
      <c r="J690" s="696"/>
      <c r="K690" s="698">
        <v>90.600000000000009</v>
      </c>
      <c r="L690" s="698">
        <v>95.169999999999987</v>
      </c>
      <c r="M690" s="484">
        <f t="shared" si="54"/>
        <v>185.76999999999998</v>
      </c>
      <c r="N690" s="696"/>
      <c r="O690" s="696"/>
      <c r="P690" s="699"/>
      <c r="Q690" s="696"/>
      <c r="R690" s="696"/>
      <c r="S690" s="696"/>
      <c r="T690" s="696"/>
      <c r="U690" s="696"/>
      <c r="V690" s="696"/>
      <c r="W690" s="696"/>
      <c r="X690" s="696"/>
      <c r="AA690" s="700"/>
      <c r="AB690" s="701"/>
      <c r="AC690" s="694"/>
      <c r="AD690" s="424">
        <f t="shared" si="49"/>
        <v>0</v>
      </c>
      <c r="AE690" s="244"/>
      <c r="AF690" s="244"/>
      <c r="AG690" s="244"/>
      <c r="AH690" s="244"/>
      <c r="AI690" s="244"/>
      <c r="AJ690" s="244"/>
      <c r="AK690" s="246"/>
    </row>
    <row r="691" spans="1:37" s="243" customFormat="1" ht="15.5">
      <c r="A691" s="386">
        <v>11</v>
      </c>
      <c r="B691" s="161" t="s">
        <v>48</v>
      </c>
      <c r="C691" s="653">
        <f t="shared" si="50"/>
        <v>1767.39</v>
      </c>
      <c r="D691" s="686">
        <f t="shared" si="51"/>
        <v>49.729379999999992</v>
      </c>
      <c r="E691" s="695">
        <v>1004.9406200000001</v>
      </c>
      <c r="F691" s="688">
        <f t="shared" si="52"/>
        <v>1054.67</v>
      </c>
      <c r="G691" s="689">
        <f t="shared" si="53"/>
        <v>0.59673869378009381</v>
      </c>
      <c r="H691" s="696"/>
      <c r="I691" s="697"/>
      <c r="J691" s="696"/>
      <c r="K691" s="698">
        <v>940.99</v>
      </c>
      <c r="L691" s="698">
        <v>705.3</v>
      </c>
      <c r="M691" s="484">
        <f t="shared" si="54"/>
        <v>1646.29</v>
      </c>
      <c r="N691" s="696"/>
      <c r="O691" s="696"/>
      <c r="P691" s="699"/>
      <c r="Q691" s="696"/>
      <c r="R691" s="696"/>
      <c r="S691" s="696"/>
      <c r="T691" s="696"/>
      <c r="U691" s="696"/>
      <c r="V691" s="696"/>
      <c r="W691" s="696"/>
      <c r="X691" s="696"/>
      <c r="AA691" s="700"/>
      <c r="AB691" s="701"/>
      <c r="AC691" s="694"/>
      <c r="AD691" s="424">
        <f t="shared" si="49"/>
        <v>0</v>
      </c>
      <c r="AE691" s="244"/>
      <c r="AF691" s="244"/>
      <c r="AG691" s="244"/>
      <c r="AH691" s="244"/>
      <c r="AI691" s="244"/>
      <c r="AJ691" s="244"/>
      <c r="AK691" s="246"/>
    </row>
    <row r="692" spans="1:37" s="243" customFormat="1" ht="15.5">
      <c r="A692" s="386">
        <v>12</v>
      </c>
      <c r="B692" s="161" t="s">
        <v>49</v>
      </c>
      <c r="C692" s="653">
        <f t="shared" si="50"/>
        <v>1266.31</v>
      </c>
      <c r="D692" s="686">
        <f t="shared" si="51"/>
        <v>85.439149999999813</v>
      </c>
      <c r="E692" s="695">
        <v>664.71085000000016</v>
      </c>
      <c r="F692" s="688">
        <f t="shared" si="52"/>
        <v>750.15</v>
      </c>
      <c r="G692" s="689">
        <f t="shared" si="53"/>
        <v>0.59239048890082213</v>
      </c>
      <c r="H692" s="696"/>
      <c r="I692" s="697"/>
      <c r="J692" s="696"/>
      <c r="K692" s="698">
        <v>615.48</v>
      </c>
      <c r="L692" s="698">
        <v>552.04999999999995</v>
      </c>
      <c r="M692" s="484">
        <f t="shared" si="54"/>
        <v>1167.53</v>
      </c>
      <c r="N692" s="696"/>
      <c r="O692" s="696"/>
      <c r="P692" s="699"/>
      <c r="Q692" s="696"/>
      <c r="R692" s="696"/>
      <c r="S692" s="696"/>
      <c r="T692" s="696"/>
      <c r="U692" s="696"/>
      <c r="V692" s="696"/>
      <c r="W692" s="696"/>
      <c r="X692" s="696"/>
      <c r="AA692" s="700"/>
      <c r="AB692" s="701"/>
      <c r="AC692" s="694"/>
      <c r="AD692" s="424">
        <f t="shared" si="49"/>
        <v>0</v>
      </c>
      <c r="AE692" s="244"/>
      <c r="AF692" s="244"/>
      <c r="AG692" s="244"/>
      <c r="AH692" s="244"/>
      <c r="AI692" s="244"/>
      <c r="AJ692" s="244"/>
      <c r="AK692" s="246"/>
    </row>
    <row r="693" spans="1:37" s="243" customFormat="1" ht="15.5">
      <c r="A693" s="386">
        <v>13</v>
      </c>
      <c r="B693" s="161" t="s">
        <v>50</v>
      </c>
      <c r="C693" s="653">
        <f t="shared" si="50"/>
        <v>1108.8599999999999</v>
      </c>
      <c r="D693" s="686">
        <f t="shared" si="51"/>
        <v>59.650539999999921</v>
      </c>
      <c r="E693" s="687">
        <v>598.87946000000011</v>
      </c>
      <c r="F693" s="688">
        <f t="shared" si="52"/>
        <v>658.53</v>
      </c>
      <c r="G693" s="689">
        <f t="shared" si="53"/>
        <v>0.59388020128780916</v>
      </c>
      <c r="H693" s="696"/>
      <c r="I693" s="697"/>
      <c r="J693" s="696"/>
      <c r="K693" s="698">
        <v>537.89</v>
      </c>
      <c r="L693" s="698">
        <v>413.01</v>
      </c>
      <c r="M693" s="484">
        <f t="shared" si="54"/>
        <v>950.9</v>
      </c>
      <c r="N693" s="696"/>
      <c r="O693" s="696"/>
      <c r="P693" s="699"/>
      <c r="Q693" s="696"/>
      <c r="R693" s="696"/>
      <c r="S693" s="696"/>
      <c r="T693" s="696"/>
      <c r="U693" s="696"/>
      <c r="V693" s="696"/>
      <c r="W693" s="696"/>
      <c r="X693" s="696"/>
      <c r="AA693" s="700"/>
      <c r="AB693" s="701"/>
      <c r="AC693" s="694"/>
      <c r="AD693" s="424">
        <f t="shared" si="49"/>
        <v>0</v>
      </c>
      <c r="AE693" s="244"/>
      <c r="AF693" s="244"/>
      <c r="AG693" s="244"/>
      <c r="AH693" s="244"/>
      <c r="AI693" s="244"/>
      <c r="AJ693" s="244"/>
      <c r="AK693" s="246"/>
    </row>
    <row r="694" spans="1:37" s="243" customFormat="1" ht="15.5">
      <c r="A694" s="386">
        <v>14</v>
      </c>
      <c r="B694" s="161" t="s">
        <v>51</v>
      </c>
      <c r="C694" s="653">
        <f t="shared" si="50"/>
        <v>932.96</v>
      </c>
      <c r="D694" s="686">
        <f t="shared" si="51"/>
        <v>74.656150000000025</v>
      </c>
      <c r="E694" s="695">
        <v>476.73384999999996</v>
      </c>
      <c r="F694" s="688">
        <f t="shared" si="52"/>
        <v>551.39</v>
      </c>
      <c r="G694" s="689">
        <f t="shared" si="53"/>
        <v>0.59101140456182466</v>
      </c>
      <c r="H694" s="696"/>
      <c r="I694" s="697"/>
      <c r="J694" s="696"/>
      <c r="K694" s="698">
        <v>425.85</v>
      </c>
      <c r="L694" s="698">
        <v>423.53</v>
      </c>
      <c r="M694" s="484">
        <f t="shared" si="54"/>
        <v>849.38</v>
      </c>
      <c r="N694" s="696"/>
      <c r="O694" s="696"/>
      <c r="P694" s="699"/>
      <c r="Q694" s="696"/>
      <c r="R694" s="696"/>
      <c r="S694" s="696"/>
      <c r="T694" s="696"/>
      <c r="U694" s="696"/>
      <c r="V694" s="696"/>
      <c r="W694" s="696"/>
      <c r="X694" s="696"/>
      <c r="AA694" s="700"/>
      <c r="AB694" s="701"/>
      <c r="AC694" s="694"/>
      <c r="AD694" s="424">
        <f t="shared" si="49"/>
        <v>0</v>
      </c>
      <c r="AE694" s="244"/>
      <c r="AF694" s="244"/>
      <c r="AG694" s="244"/>
      <c r="AH694" s="244"/>
      <c r="AI694" s="244"/>
      <c r="AJ694" s="244"/>
      <c r="AK694" s="246"/>
    </row>
    <row r="695" spans="1:37" s="243" customFormat="1" ht="15.5">
      <c r="A695" s="386">
        <v>15</v>
      </c>
      <c r="B695" s="161" t="s">
        <v>52</v>
      </c>
      <c r="C695" s="653">
        <f t="shared" si="50"/>
        <v>901.67000000000007</v>
      </c>
      <c r="D695" s="686">
        <f t="shared" si="51"/>
        <v>40.944139999999948</v>
      </c>
      <c r="E695" s="695">
        <v>495.41586000000007</v>
      </c>
      <c r="F695" s="688">
        <f t="shared" si="52"/>
        <v>536.36</v>
      </c>
      <c r="G695" s="689">
        <f t="shared" si="53"/>
        <v>0.59485177503964859</v>
      </c>
      <c r="H695" s="696"/>
      <c r="I695" s="697"/>
      <c r="J695" s="696"/>
      <c r="K695" s="698">
        <v>350.62</v>
      </c>
      <c r="L695" s="698">
        <v>371.53000000000003</v>
      </c>
      <c r="M695" s="484">
        <f t="shared" si="54"/>
        <v>722.15000000000009</v>
      </c>
      <c r="N695" s="696"/>
      <c r="O695" s="696"/>
      <c r="P695" s="699"/>
      <c r="Q695" s="696"/>
      <c r="R695" s="696"/>
      <c r="S695" s="696"/>
      <c r="T695" s="696"/>
      <c r="U695" s="696"/>
      <c r="V695" s="696"/>
      <c r="W695" s="696"/>
      <c r="X695" s="696"/>
      <c r="AA695" s="700"/>
      <c r="AB695" s="701"/>
      <c r="AC695" s="694"/>
      <c r="AD695" s="424">
        <f t="shared" si="49"/>
        <v>0</v>
      </c>
      <c r="AE695" s="244"/>
      <c r="AF695" s="244"/>
      <c r="AG695" s="244"/>
      <c r="AH695" s="244"/>
      <c r="AI695" s="244"/>
      <c r="AJ695" s="244"/>
      <c r="AK695" s="246"/>
    </row>
    <row r="696" spans="1:37" s="243" customFormat="1" ht="15.5">
      <c r="A696" s="386">
        <v>16</v>
      </c>
      <c r="B696" s="161" t="s">
        <v>53</v>
      </c>
      <c r="C696" s="653">
        <f t="shared" si="50"/>
        <v>1995.9700000000003</v>
      </c>
      <c r="D696" s="686">
        <f t="shared" si="51"/>
        <v>53.835919999999874</v>
      </c>
      <c r="E696" s="695">
        <v>1137.5340800000001</v>
      </c>
      <c r="F696" s="688">
        <f t="shared" si="52"/>
        <v>1191.3699999999999</v>
      </c>
      <c r="G696" s="689">
        <f t="shared" si="53"/>
        <v>0.5968877287734784</v>
      </c>
      <c r="H696" s="696"/>
      <c r="I696" s="697"/>
      <c r="J696" s="696"/>
      <c r="K696" s="698">
        <v>961.26</v>
      </c>
      <c r="L696" s="698">
        <v>852.24</v>
      </c>
      <c r="M696" s="484">
        <f t="shared" si="54"/>
        <v>1813.5</v>
      </c>
      <c r="N696" s="696"/>
      <c r="O696" s="696"/>
      <c r="P696" s="699"/>
      <c r="Q696" s="696"/>
      <c r="R696" s="696"/>
      <c r="S696" s="696"/>
      <c r="T696" s="696"/>
      <c r="U696" s="696"/>
      <c r="V696" s="696"/>
      <c r="W696" s="696"/>
      <c r="X696" s="696"/>
      <c r="AA696" s="700"/>
      <c r="AB696" s="701"/>
      <c r="AC696" s="694"/>
      <c r="AD696" s="424">
        <f t="shared" si="49"/>
        <v>0</v>
      </c>
      <c r="AE696" s="244"/>
      <c r="AF696" s="244"/>
      <c r="AG696" s="244"/>
      <c r="AH696" s="244"/>
      <c r="AI696" s="244"/>
      <c r="AJ696" s="244"/>
      <c r="AK696" s="246"/>
    </row>
    <row r="697" spans="1:37" s="243" customFormat="1" ht="15.5">
      <c r="A697" s="386">
        <v>17</v>
      </c>
      <c r="B697" s="161" t="s">
        <v>54</v>
      </c>
      <c r="C697" s="653">
        <f t="shared" si="50"/>
        <v>859.81999999999994</v>
      </c>
      <c r="D697" s="686">
        <f t="shared" si="51"/>
        <v>62.741920000000107</v>
      </c>
      <c r="E697" s="687">
        <v>446.08807999999988</v>
      </c>
      <c r="F697" s="688">
        <f t="shared" si="52"/>
        <v>508.83</v>
      </c>
      <c r="G697" s="689">
        <f t="shared" si="53"/>
        <v>0.59178665302039968</v>
      </c>
      <c r="H697" s="696"/>
      <c r="I697" s="697"/>
      <c r="J697" s="696"/>
      <c r="K697" s="698">
        <v>410.03</v>
      </c>
      <c r="L697" s="698">
        <v>369.81</v>
      </c>
      <c r="M697" s="484">
        <f t="shared" si="54"/>
        <v>779.83999999999992</v>
      </c>
      <c r="N697" s="696"/>
      <c r="O697" s="696"/>
      <c r="P697" s="699"/>
      <c r="Q697" s="696"/>
      <c r="R697" s="696"/>
      <c r="S697" s="696"/>
      <c r="T697" s="696"/>
      <c r="U697" s="696"/>
      <c r="V697" s="696"/>
      <c r="W697" s="696"/>
      <c r="X697" s="696"/>
      <c r="AA697" s="700"/>
      <c r="AB697" s="701"/>
      <c r="AC697" s="694"/>
      <c r="AD697" s="424">
        <f t="shared" si="49"/>
        <v>0</v>
      </c>
      <c r="AE697" s="244"/>
      <c r="AF697" s="244"/>
      <c r="AG697" s="244"/>
      <c r="AH697" s="244"/>
      <c r="AI697" s="244"/>
      <c r="AJ697" s="244"/>
      <c r="AK697" s="246"/>
    </row>
    <row r="698" spans="1:37" s="243" customFormat="1" ht="15.5">
      <c r="A698" s="386">
        <v>18</v>
      </c>
      <c r="B698" s="161" t="s">
        <v>55</v>
      </c>
      <c r="C698" s="653">
        <f t="shared" si="50"/>
        <v>2024.3700000000001</v>
      </c>
      <c r="D698" s="686">
        <f t="shared" si="51"/>
        <v>44.468299999999772</v>
      </c>
      <c r="E698" s="695">
        <v>1164.9217000000003</v>
      </c>
      <c r="F698" s="688">
        <f t="shared" si="52"/>
        <v>1209.3900000000001</v>
      </c>
      <c r="G698" s="689">
        <f t="shared" si="53"/>
        <v>0.59741549222721146</v>
      </c>
      <c r="H698" s="696"/>
      <c r="I698" s="697"/>
      <c r="J698" s="696"/>
      <c r="K698" s="698">
        <v>1128.28</v>
      </c>
      <c r="L698" s="698">
        <v>756.63</v>
      </c>
      <c r="M698" s="484">
        <f t="shared" si="54"/>
        <v>1884.9099999999999</v>
      </c>
      <c r="N698" s="696"/>
      <c r="O698" s="696"/>
      <c r="P698" s="699"/>
      <c r="Q698" s="696"/>
      <c r="R698" s="696"/>
      <c r="S698" s="696"/>
      <c r="T698" s="696"/>
      <c r="U698" s="696"/>
      <c r="V698" s="696"/>
      <c r="W698" s="696"/>
      <c r="X698" s="696"/>
      <c r="AA698" s="700"/>
      <c r="AB698" s="701"/>
      <c r="AC698" s="694"/>
      <c r="AD698" s="424">
        <f t="shared" si="49"/>
        <v>0</v>
      </c>
      <c r="AE698" s="244"/>
      <c r="AF698" s="244"/>
      <c r="AG698" s="244"/>
      <c r="AH698" s="244"/>
      <c r="AI698" s="244"/>
      <c r="AJ698" s="244"/>
      <c r="AK698" s="246"/>
    </row>
    <row r="699" spans="1:37" s="243" customFormat="1" ht="15.5">
      <c r="A699" s="386">
        <v>19</v>
      </c>
      <c r="B699" s="161" t="s">
        <v>56</v>
      </c>
      <c r="C699" s="653">
        <f t="shared" si="50"/>
        <v>1487.1100000000001</v>
      </c>
      <c r="D699" s="686">
        <f t="shared" si="51"/>
        <v>59.93373999999983</v>
      </c>
      <c r="E699" s="695">
        <v>825.48626000000013</v>
      </c>
      <c r="F699" s="688">
        <f t="shared" si="52"/>
        <v>885.42</v>
      </c>
      <c r="G699" s="689">
        <f t="shared" si="53"/>
        <v>0.59539644007504477</v>
      </c>
      <c r="H699" s="696"/>
      <c r="I699" s="697"/>
      <c r="J699" s="696"/>
      <c r="K699" s="698">
        <v>773.03</v>
      </c>
      <c r="L699" s="698">
        <v>601.35</v>
      </c>
      <c r="M699" s="484">
        <f t="shared" si="54"/>
        <v>1374.38</v>
      </c>
      <c r="N699" s="696"/>
      <c r="O699" s="696"/>
      <c r="P699" s="699"/>
      <c r="Q699" s="696"/>
      <c r="R699" s="696"/>
      <c r="S699" s="696"/>
      <c r="T699" s="696"/>
      <c r="U699" s="696"/>
      <c r="V699" s="696"/>
      <c r="W699" s="696"/>
      <c r="X699" s="696"/>
      <c r="AA699" s="700"/>
      <c r="AB699" s="701"/>
      <c r="AC699" s="694"/>
      <c r="AD699" s="424">
        <f t="shared" si="49"/>
        <v>0</v>
      </c>
      <c r="AE699" s="244"/>
      <c r="AF699" s="244"/>
      <c r="AG699" s="244"/>
      <c r="AH699" s="244"/>
      <c r="AI699" s="244"/>
      <c r="AJ699" s="244"/>
      <c r="AK699" s="246"/>
    </row>
    <row r="700" spans="1:37" s="243" customFormat="1" ht="15.5">
      <c r="A700" s="386">
        <v>20</v>
      </c>
      <c r="B700" s="161" t="s">
        <v>57</v>
      </c>
      <c r="C700" s="653">
        <f t="shared" si="50"/>
        <v>1795.19</v>
      </c>
      <c r="D700" s="686">
        <f t="shared" si="51"/>
        <v>76.601660000000038</v>
      </c>
      <c r="E700" s="695">
        <v>991.80834000000004</v>
      </c>
      <c r="F700" s="688">
        <f t="shared" si="52"/>
        <v>1068.4100000000001</v>
      </c>
      <c r="G700" s="689">
        <f t="shared" si="53"/>
        <v>0.59515148814331631</v>
      </c>
      <c r="H700" s="696"/>
      <c r="I700" s="697"/>
      <c r="J700" s="696"/>
      <c r="K700" s="698">
        <v>851.47</v>
      </c>
      <c r="L700" s="698">
        <v>792.22</v>
      </c>
      <c r="M700" s="484">
        <f t="shared" si="54"/>
        <v>1643.69</v>
      </c>
      <c r="N700" s="696"/>
      <c r="O700" s="696"/>
      <c r="P700" s="699"/>
      <c r="Q700" s="696"/>
      <c r="R700" s="696"/>
      <c r="S700" s="696"/>
      <c r="T700" s="696"/>
      <c r="U700" s="696"/>
      <c r="V700" s="696"/>
      <c r="W700" s="696"/>
      <c r="X700" s="696"/>
      <c r="AA700" s="700"/>
      <c r="AB700" s="701"/>
      <c r="AC700" s="694"/>
      <c r="AD700" s="424">
        <f t="shared" si="49"/>
        <v>0</v>
      </c>
      <c r="AE700" s="244"/>
      <c r="AF700" s="244"/>
      <c r="AG700" s="244"/>
      <c r="AH700" s="244"/>
      <c r="AI700" s="244"/>
      <c r="AJ700" s="244"/>
      <c r="AK700" s="246"/>
    </row>
    <row r="701" spans="1:37" s="243" customFormat="1" ht="15.5">
      <c r="A701" s="386">
        <v>21</v>
      </c>
      <c r="B701" s="161" t="s">
        <v>58</v>
      </c>
      <c r="C701" s="653">
        <f t="shared" si="50"/>
        <v>1624.25</v>
      </c>
      <c r="D701" s="686">
        <f t="shared" si="51"/>
        <v>47.880670000000123</v>
      </c>
      <c r="E701" s="687">
        <v>921.14932999999985</v>
      </c>
      <c r="F701" s="688">
        <f t="shared" si="52"/>
        <v>969.03</v>
      </c>
      <c r="G701" s="689">
        <f t="shared" si="53"/>
        <v>0.59660150838848702</v>
      </c>
      <c r="H701" s="696"/>
      <c r="I701" s="697"/>
      <c r="J701" s="696"/>
      <c r="K701" s="698">
        <v>830.24</v>
      </c>
      <c r="L701" s="698">
        <v>653.45000000000005</v>
      </c>
      <c r="M701" s="484">
        <f t="shared" si="54"/>
        <v>1483.69</v>
      </c>
      <c r="N701" s="696"/>
      <c r="O701" s="696"/>
      <c r="P701" s="699"/>
      <c r="Q701" s="696"/>
      <c r="R701" s="696"/>
      <c r="S701" s="696"/>
      <c r="T701" s="696"/>
      <c r="U701" s="696"/>
      <c r="V701" s="696"/>
      <c r="W701" s="696"/>
      <c r="X701" s="696"/>
      <c r="AA701" s="700"/>
      <c r="AB701" s="701"/>
      <c r="AC701" s="694"/>
      <c r="AD701" s="424">
        <f t="shared" si="49"/>
        <v>0</v>
      </c>
      <c r="AE701" s="244"/>
      <c r="AF701" s="244"/>
      <c r="AG701" s="244"/>
      <c r="AH701" s="244"/>
      <c r="AI701" s="244"/>
      <c r="AJ701" s="244"/>
      <c r="AK701" s="246"/>
    </row>
    <row r="702" spans="1:37" s="243" customFormat="1" ht="15.5">
      <c r="A702" s="702">
        <v>22</v>
      </c>
      <c r="B702" s="161" t="s">
        <v>59</v>
      </c>
      <c r="C702" s="653">
        <f t="shared" si="50"/>
        <v>3089.5200000000004</v>
      </c>
      <c r="D702" s="686">
        <f t="shared" si="51"/>
        <v>55.421460000000252</v>
      </c>
      <c r="E702" s="703">
        <v>1791.7285399999998</v>
      </c>
      <c r="F702" s="688">
        <f t="shared" si="52"/>
        <v>1847.15</v>
      </c>
      <c r="G702" s="689">
        <f t="shared" si="53"/>
        <v>0.59787604546984641</v>
      </c>
      <c r="H702" s="696"/>
      <c r="I702" s="697"/>
      <c r="J702" s="696"/>
      <c r="K702" s="698">
        <v>1677.98</v>
      </c>
      <c r="L702" s="698">
        <v>1222.2</v>
      </c>
      <c r="M702" s="484">
        <f t="shared" si="54"/>
        <v>2900.1800000000003</v>
      </c>
      <c r="N702" s="696"/>
      <c r="O702" s="696"/>
      <c r="P702" s="699"/>
      <c r="Q702" s="696"/>
      <c r="R702" s="696"/>
      <c r="S702" s="696"/>
      <c r="T702" s="696"/>
      <c r="U702" s="696"/>
      <c r="V702" s="696"/>
      <c r="W702" s="696"/>
      <c r="X702" s="696"/>
      <c r="AA702" s="700"/>
      <c r="AB702" s="701"/>
      <c r="AC702" s="694"/>
      <c r="AD702" s="424">
        <f t="shared" si="49"/>
        <v>0</v>
      </c>
      <c r="AE702" s="244"/>
      <c r="AF702" s="244"/>
      <c r="AG702" s="244"/>
      <c r="AH702" s="244"/>
      <c r="AI702" s="244"/>
      <c r="AJ702" s="244"/>
      <c r="AK702" s="246"/>
    </row>
    <row r="703" spans="1:37" s="243" customFormat="1" ht="15.5">
      <c r="A703" s="702">
        <v>23</v>
      </c>
      <c r="B703" s="161" t="s">
        <v>60</v>
      </c>
      <c r="C703" s="653">
        <f t="shared" si="50"/>
        <v>980.34999999999991</v>
      </c>
      <c r="D703" s="686">
        <f t="shared" si="51"/>
        <v>85.501180000000204</v>
      </c>
      <c r="E703" s="703">
        <v>493.09881999999982</v>
      </c>
      <c r="F703" s="688">
        <f t="shared" si="52"/>
        <v>578.6</v>
      </c>
      <c r="G703" s="689">
        <f t="shared" si="53"/>
        <v>0.59019737848727505</v>
      </c>
      <c r="H703" s="696"/>
      <c r="I703" s="697"/>
      <c r="J703" s="696"/>
      <c r="K703" s="698">
        <v>466.86</v>
      </c>
      <c r="L703" s="698">
        <v>426.79</v>
      </c>
      <c r="M703" s="484">
        <f t="shared" si="54"/>
        <v>893.65000000000009</v>
      </c>
      <c r="N703" s="696"/>
      <c r="O703" s="696"/>
      <c r="P703" s="699"/>
      <c r="Q703" s="696"/>
      <c r="R703" s="696"/>
      <c r="S703" s="696"/>
      <c r="T703" s="696"/>
      <c r="U703" s="696"/>
      <c r="V703" s="696"/>
      <c r="W703" s="696"/>
      <c r="X703" s="696"/>
      <c r="AA703" s="700"/>
      <c r="AB703" s="701"/>
      <c r="AC703" s="694"/>
      <c r="AD703" s="424">
        <f t="shared" si="49"/>
        <v>0</v>
      </c>
      <c r="AE703" s="244"/>
      <c r="AF703" s="244"/>
      <c r="AG703" s="244"/>
      <c r="AH703" s="244"/>
      <c r="AI703" s="244"/>
      <c r="AJ703" s="244"/>
      <c r="AK703" s="246"/>
    </row>
    <row r="704" spans="1:37" s="243" customFormat="1" ht="15.5">
      <c r="A704" s="702">
        <v>24</v>
      </c>
      <c r="B704" s="161" t="s">
        <v>61</v>
      </c>
      <c r="C704" s="653">
        <f t="shared" si="50"/>
        <v>740.41000000000008</v>
      </c>
      <c r="D704" s="686">
        <f t="shared" si="51"/>
        <v>42.208160000000021</v>
      </c>
      <c r="E704" s="703">
        <v>397.25183999999996</v>
      </c>
      <c r="F704" s="688">
        <f t="shared" si="52"/>
        <v>439.46</v>
      </c>
      <c r="G704" s="689">
        <f t="shared" si="53"/>
        <v>0.59353601383017507</v>
      </c>
      <c r="H704" s="696"/>
      <c r="I704" s="697"/>
      <c r="J704" s="696"/>
      <c r="K704" s="698">
        <v>339.85</v>
      </c>
      <c r="L704" s="698">
        <v>328.84999999999997</v>
      </c>
      <c r="M704" s="484">
        <f t="shared" si="54"/>
        <v>668.7</v>
      </c>
      <c r="N704" s="696"/>
      <c r="O704" s="696"/>
      <c r="P704" s="699"/>
      <c r="Q704" s="696"/>
      <c r="R704" s="696"/>
      <c r="S704" s="696"/>
      <c r="T704" s="696"/>
      <c r="U704" s="696"/>
      <c r="V704" s="696"/>
      <c r="W704" s="696"/>
      <c r="X704" s="696"/>
      <c r="AA704" s="700"/>
      <c r="AB704" s="701"/>
      <c r="AC704" s="694"/>
      <c r="AD704" s="424">
        <f t="shared" si="49"/>
        <v>0</v>
      </c>
      <c r="AE704" s="244"/>
      <c r="AF704" s="244"/>
      <c r="AG704" s="244"/>
      <c r="AH704" s="244"/>
      <c r="AI704" s="244"/>
      <c r="AJ704" s="244"/>
      <c r="AK704" s="246"/>
    </row>
    <row r="705" spans="1:37" ht="15.5">
      <c r="A705" s="354">
        <v>25</v>
      </c>
      <c r="B705" s="161" t="s">
        <v>62</v>
      </c>
      <c r="C705" s="653">
        <f t="shared" si="50"/>
        <v>1573.9499999999998</v>
      </c>
      <c r="D705" s="686">
        <f t="shared" si="51"/>
        <v>37.026069999999777</v>
      </c>
      <c r="E705" s="703">
        <v>903.02393000000029</v>
      </c>
      <c r="F705" s="688">
        <f t="shared" si="52"/>
        <v>940.05000000000007</v>
      </c>
      <c r="G705" s="704">
        <f t="shared" si="53"/>
        <v>0.59725531306585355</v>
      </c>
      <c r="H705" s="690"/>
      <c r="I705" s="691"/>
      <c r="J705" s="690"/>
      <c r="K705" s="461">
        <v>845.11</v>
      </c>
      <c r="L705" s="461">
        <v>602.65</v>
      </c>
      <c r="M705" s="484">
        <f t="shared" si="54"/>
        <v>1447.76</v>
      </c>
      <c r="N705" s="690"/>
      <c r="O705" s="690"/>
      <c r="P705" s="692"/>
      <c r="Q705" s="690"/>
      <c r="R705" s="690"/>
      <c r="S705" s="690"/>
      <c r="T705" s="690"/>
      <c r="U705" s="690"/>
      <c r="V705" s="690"/>
      <c r="W705" s="690"/>
      <c r="X705" s="690"/>
      <c r="AA705" s="693"/>
      <c r="AB705" s="637"/>
      <c r="AC705" s="694"/>
      <c r="AD705" s="425">
        <f t="shared" si="49"/>
        <v>0</v>
      </c>
      <c r="AE705" s="235"/>
      <c r="AF705" s="235"/>
      <c r="AG705" s="235"/>
      <c r="AH705" s="235"/>
      <c r="AI705" s="235"/>
      <c r="AJ705" s="235"/>
      <c r="AK705" s="182"/>
    </row>
    <row r="706" spans="1:37" ht="15.5">
      <c r="A706" s="354">
        <v>26</v>
      </c>
      <c r="B706" s="161" t="s">
        <v>63</v>
      </c>
      <c r="C706" s="653">
        <f t="shared" si="50"/>
        <v>1560.15</v>
      </c>
      <c r="D706" s="686">
        <f t="shared" si="51"/>
        <v>20.506989999999973</v>
      </c>
      <c r="E706" s="703">
        <v>913.09301000000005</v>
      </c>
      <c r="F706" s="688">
        <f t="shared" si="52"/>
        <v>933.6</v>
      </c>
      <c r="G706" s="704">
        <f t="shared" si="53"/>
        <v>0.59840399961542157</v>
      </c>
      <c r="H706" s="690"/>
      <c r="I706" s="691"/>
      <c r="J706" s="690"/>
      <c r="K706" s="461">
        <v>845.51</v>
      </c>
      <c r="L706" s="461">
        <v>588.94999999999993</v>
      </c>
      <c r="M706" s="484">
        <f t="shared" si="54"/>
        <v>1434.46</v>
      </c>
      <c r="N706" s="690"/>
      <c r="O706" s="690"/>
      <c r="P706" s="692"/>
      <c r="Q706" s="690"/>
      <c r="R706" s="690"/>
      <c r="S706" s="690"/>
      <c r="T706" s="690"/>
      <c r="U706" s="690"/>
      <c r="V706" s="690"/>
      <c r="W706" s="690"/>
      <c r="X706" s="690"/>
      <c r="AA706" s="693"/>
      <c r="AB706" s="637"/>
      <c r="AC706" s="694"/>
      <c r="AD706" s="425">
        <f t="shared" si="49"/>
        <v>0</v>
      </c>
      <c r="AE706" s="235"/>
      <c r="AF706" s="235"/>
      <c r="AG706" s="235"/>
      <c r="AH706" s="235"/>
      <c r="AI706" s="235"/>
      <c r="AJ706" s="235"/>
      <c r="AK706" s="182"/>
    </row>
    <row r="707" spans="1:37" ht="15.5">
      <c r="A707" s="354">
        <v>27</v>
      </c>
      <c r="B707" s="161" t="s">
        <v>64</v>
      </c>
      <c r="C707" s="653">
        <f t="shared" si="50"/>
        <v>1109.3600000000001</v>
      </c>
      <c r="D707" s="686">
        <f t="shared" si="51"/>
        <v>19.655550000000062</v>
      </c>
      <c r="E707" s="703">
        <v>643.62445000000002</v>
      </c>
      <c r="F707" s="688">
        <f t="shared" si="52"/>
        <v>663.28000000000009</v>
      </c>
      <c r="G707" s="704">
        <f t="shared" si="53"/>
        <v>0.5978942813874667</v>
      </c>
      <c r="H707" s="690"/>
      <c r="I707" s="691"/>
      <c r="J707" s="690"/>
      <c r="K707" s="461">
        <v>563.95000000000005</v>
      </c>
      <c r="L707" s="461">
        <v>449.78000000000003</v>
      </c>
      <c r="M707" s="484">
        <f t="shared" si="54"/>
        <v>1013.73</v>
      </c>
      <c r="N707" s="690"/>
      <c r="O707" s="690"/>
      <c r="P707" s="692"/>
      <c r="Q707" s="690"/>
      <c r="R707" s="690"/>
      <c r="S707" s="690"/>
      <c r="T707" s="690"/>
      <c r="U707" s="690"/>
      <c r="V707" s="690"/>
      <c r="W707" s="690"/>
      <c r="X707" s="690"/>
      <c r="AA707" s="693"/>
      <c r="AB707" s="637"/>
      <c r="AC707" s="694"/>
      <c r="AD707" s="425">
        <f t="shared" si="49"/>
        <v>0</v>
      </c>
      <c r="AE707" s="235"/>
      <c r="AF707" s="235"/>
      <c r="AG707" s="235"/>
      <c r="AH707" s="235"/>
      <c r="AI707" s="235"/>
      <c r="AJ707" s="235"/>
      <c r="AK707" s="182"/>
    </row>
    <row r="708" spans="1:37" ht="15.5">
      <c r="A708" s="256">
        <v>28</v>
      </c>
      <c r="B708" s="166" t="s">
        <v>65</v>
      </c>
      <c r="C708" s="653">
        <f t="shared" si="50"/>
        <v>1109.19</v>
      </c>
      <c r="D708" s="686">
        <f t="shared" si="51"/>
        <v>29.912719999999979</v>
      </c>
      <c r="E708" s="703">
        <v>632.13728000000003</v>
      </c>
      <c r="F708" s="688">
        <f t="shared" si="52"/>
        <v>662.05</v>
      </c>
      <c r="G708" s="704">
        <f t="shared" si="53"/>
        <v>0.59687700033357671</v>
      </c>
      <c r="H708" s="690"/>
      <c r="I708" s="691"/>
      <c r="J708" s="690"/>
      <c r="K708" s="461">
        <v>575</v>
      </c>
      <c r="L708" s="461">
        <v>445.7</v>
      </c>
      <c r="M708" s="484">
        <f t="shared" si="54"/>
        <v>1020.7</v>
      </c>
      <c r="N708" s="690"/>
      <c r="O708" s="690"/>
      <c r="P708" s="692"/>
      <c r="Q708" s="690"/>
      <c r="R708" s="690"/>
      <c r="S708" s="690"/>
      <c r="T708" s="690"/>
      <c r="U708" s="690"/>
      <c r="V708" s="690"/>
      <c r="W708" s="690"/>
      <c r="X708" s="690"/>
      <c r="AA708" s="693"/>
      <c r="AB708" s="637"/>
      <c r="AC708" s="694"/>
      <c r="AD708" s="425"/>
      <c r="AE708" s="235"/>
      <c r="AF708" s="235"/>
      <c r="AG708" s="235"/>
      <c r="AH708" s="235"/>
      <c r="AI708" s="235"/>
      <c r="AJ708" s="235"/>
      <c r="AK708" s="182"/>
    </row>
    <row r="709" spans="1:37" ht="15.5">
      <c r="A709" s="256">
        <v>29</v>
      </c>
      <c r="B709" s="166" t="s">
        <v>66</v>
      </c>
      <c r="C709" s="653">
        <f t="shared" si="50"/>
        <v>592.35</v>
      </c>
      <c r="D709" s="686">
        <f t="shared" si="51"/>
        <v>21.192070000000058</v>
      </c>
      <c r="E709" s="703">
        <v>331.78792999999996</v>
      </c>
      <c r="F709" s="688">
        <f t="shared" si="52"/>
        <v>352.98</v>
      </c>
      <c r="G709" s="704">
        <f t="shared" si="53"/>
        <v>0.59589769561914407</v>
      </c>
      <c r="H709" s="690"/>
      <c r="I709" s="691"/>
      <c r="J709" s="690"/>
      <c r="K709" s="461">
        <v>291.16000000000003</v>
      </c>
      <c r="L709" s="461">
        <v>237.95000000000002</v>
      </c>
      <c r="M709" s="484">
        <f t="shared" si="54"/>
        <v>529.11</v>
      </c>
      <c r="N709" s="690"/>
      <c r="O709" s="690"/>
      <c r="P709" s="692"/>
      <c r="Q709" s="690"/>
      <c r="R709" s="690"/>
      <c r="S709" s="690"/>
      <c r="T709" s="690"/>
      <c r="U709" s="690"/>
      <c r="V709" s="690"/>
      <c r="W709" s="690"/>
      <c r="X709" s="690"/>
      <c r="AA709" s="693"/>
      <c r="AB709" s="637"/>
      <c r="AC709" s="694"/>
      <c r="AD709" s="425"/>
      <c r="AE709" s="235"/>
      <c r="AF709" s="235"/>
      <c r="AG709" s="235"/>
      <c r="AH709" s="235"/>
      <c r="AI709" s="235"/>
      <c r="AJ709" s="235"/>
      <c r="AK709" s="182"/>
    </row>
    <row r="710" spans="1:37" ht="15.5">
      <c r="A710" s="256">
        <v>30</v>
      </c>
      <c r="B710" s="166" t="s">
        <v>67</v>
      </c>
      <c r="C710" s="653">
        <f t="shared" si="50"/>
        <v>1380.01</v>
      </c>
      <c r="D710" s="686">
        <f t="shared" si="51"/>
        <v>36.226449999999943</v>
      </c>
      <c r="E710" s="703">
        <v>777.57000000000016</v>
      </c>
      <c r="F710" s="688">
        <f t="shared" si="52"/>
        <v>813.79645000000005</v>
      </c>
      <c r="G710" s="704">
        <f t="shared" si="53"/>
        <v>0.5897032992514547</v>
      </c>
      <c r="H710" s="690"/>
      <c r="I710" s="691"/>
      <c r="J710" s="690"/>
      <c r="K710" s="461">
        <v>728.43000000000006</v>
      </c>
      <c r="L710" s="461">
        <v>546.73</v>
      </c>
      <c r="M710" s="484">
        <f t="shared" si="54"/>
        <v>1275.1600000000001</v>
      </c>
      <c r="N710" s="690"/>
      <c r="O710" s="690"/>
      <c r="P710" s="692"/>
      <c r="Q710" s="690"/>
      <c r="R710" s="690"/>
      <c r="S710" s="690"/>
      <c r="T710" s="690"/>
      <c r="U710" s="690"/>
      <c r="V710" s="690"/>
      <c r="W710" s="690"/>
      <c r="X710" s="690"/>
      <c r="AA710" s="693"/>
      <c r="AB710" s="637"/>
      <c r="AC710" s="694"/>
      <c r="AD710" s="425"/>
      <c r="AE710" s="235"/>
      <c r="AF710" s="235"/>
      <c r="AG710" s="235"/>
      <c r="AH710" s="235"/>
      <c r="AI710" s="235"/>
      <c r="AJ710" s="235"/>
      <c r="AK710" s="182"/>
    </row>
    <row r="711" spans="1:37" ht="15.5">
      <c r="A711" s="256">
        <v>31</v>
      </c>
      <c r="B711" s="166" t="s">
        <v>68</v>
      </c>
      <c r="C711" s="653">
        <f t="shared" si="50"/>
        <v>263.38</v>
      </c>
      <c r="D711" s="686">
        <f t="shared" si="51"/>
        <v>15.790269999999992</v>
      </c>
      <c r="E711" s="703">
        <v>140.44973000000002</v>
      </c>
      <c r="F711" s="688">
        <f t="shared" si="52"/>
        <v>156.24</v>
      </c>
      <c r="G711" s="704">
        <f t="shared" si="53"/>
        <v>0.59321132963778578</v>
      </c>
      <c r="H711" s="690"/>
      <c r="I711" s="691"/>
      <c r="J711" s="690"/>
      <c r="K711" s="461">
        <v>85.3</v>
      </c>
      <c r="L711" s="461">
        <v>129.03</v>
      </c>
      <c r="M711" s="484">
        <f t="shared" si="54"/>
        <v>214.32999999999998</v>
      </c>
      <c r="N711" s="690"/>
      <c r="O711" s="690"/>
      <c r="P711" s="692"/>
      <c r="Q711" s="690"/>
      <c r="R711" s="690"/>
      <c r="S711" s="690"/>
      <c r="T711" s="690"/>
      <c r="U711" s="690"/>
      <c r="V711" s="690"/>
      <c r="W711" s="690"/>
      <c r="X711" s="690"/>
      <c r="AA711" s="693"/>
      <c r="AB711" s="637"/>
      <c r="AC711" s="694"/>
      <c r="AD711" s="425"/>
      <c r="AE711" s="235"/>
      <c r="AF711" s="235"/>
      <c r="AG711" s="235"/>
      <c r="AH711" s="235"/>
      <c r="AI711" s="235"/>
      <c r="AJ711" s="235"/>
      <c r="AK711" s="182"/>
    </row>
    <row r="712" spans="1:37" ht="15.5">
      <c r="A712" s="256">
        <v>32</v>
      </c>
      <c r="B712" s="166" t="s">
        <v>69</v>
      </c>
      <c r="C712" s="653">
        <f t="shared" si="50"/>
        <v>706.85</v>
      </c>
      <c r="D712" s="686">
        <f t="shared" si="51"/>
        <v>40.867959999999982</v>
      </c>
      <c r="E712" s="703">
        <v>388.6</v>
      </c>
      <c r="F712" s="688">
        <f t="shared" si="52"/>
        <v>429.46796000000001</v>
      </c>
      <c r="G712" s="704">
        <f t="shared" si="53"/>
        <v>0.60758005234491053</v>
      </c>
      <c r="H712" s="690"/>
      <c r="I712" s="691"/>
      <c r="J712" s="690"/>
      <c r="K712" s="461">
        <v>346.48999999999995</v>
      </c>
      <c r="L712" s="461">
        <v>287.38</v>
      </c>
      <c r="M712" s="484">
        <f t="shared" si="54"/>
        <v>633.86999999999989</v>
      </c>
      <c r="N712" s="690"/>
      <c r="O712" s="690"/>
      <c r="P712" s="692"/>
      <c r="Q712" s="690"/>
      <c r="R712" s="690"/>
      <c r="S712" s="690"/>
      <c r="T712" s="690"/>
      <c r="U712" s="690"/>
      <c r="V712" s="690"/>
      <c r="W712" s="690"/>
      <c r="X712" s="690"/>
      <c r="AA712" s="693"/>
      <c r="AB712" s="637"/>
      <c r="AC712" s="694"/>
      <c r="AD712" s="425"/>
      <c r="AE712" s="235"/>
      <c r="AF712" s="235"/>
      <c r="AG712" s="235"/>
      <c r="AH712" s="235"/>
      <c r="AI712" s="235"/>
      <c r="AJ712" s="235"/>
      <c r="AK712" s="182"/>
    </row>
    <row r="713" spans="1:37" ht="16" thickBot="1">
      <c r="A713" s="256">
        <v>33</v>
      </c>
      <c r="B713" s="166" t="s">
        <v>70</v>
      </c>
      <c r="C713" s="653">
        <f t="shared" si="50"/>
        <v>453.17</v>
      </c>
      <c r="D713" s="686">
        <f t="shared" si="51"/>
        <v>21.544020000000017</v>
      </c>
      <c r="E713" s="705">
        <v>247.90597999999997</v>
      </c>
      <c r="F713" s="688">
        <f t="shared" si="52"/>
        <v>269.45</v>
      </c>
      <c r="G713" s="704">
        <f t="shared" si="53"/>
        <v>0.59458922700090466</v>
      </c>
      <c r="H713" s="706"/>
      <c r="I713" s="691"/>
      <c r="J713" s="706"/>
      <c r="K713" s="461">
        <v>208.39999999999998</v>
      </c>
      <c r="L713" s="461">
        <v>188.4</v>
      </c>
      <c r="M713" s="484">
        <f t="shared" si="54"/>
        <v>396.79999999999995</v>
      </c>
      <c r="N713" s="706"/>
      <c r="O713" s="706"/>
      <c r="P713" s="707"/>
      <c r="Q713" s="706"/>
      <c r="R713" s="706"/>
      <c r="S713" s="706"/>
      <c r="T713" s="706"/>
      <c r="U713" s="706"/>
      <c r="V713" s="706"/>
      <c r="W713" s="706"/>
      <c r="X713" s="706"/>
      <c r="AA713" s="708">
        <f>SUM(AA681:AA707)</f>
        <v>0</v>
      </c>
      <c r="AB713" s="643"/>
      <c r="AC713" s="709">
        <f>SUM(AC681:AC707)</f>
        <v>0</v>
      </c>
      <c r="AD713" s="425">
        <f t="shared" si="49"/>
        <v>0</v>
      </c>
      <c r="AE713" s="77"/>
      <c r="AF713" s="77"/>
      <c r="AG713" s="235"/>
      <c r="AH713" s="235"/>
      <c r="AI713" s="235"/>
      <c r="AJ713" s="235"/>
      <c r="AK713" s="182"/>
    </row>
    <row r="714" spans="1:37" ht="15.5">
      <c r="A714" s="283"/>
      <c r="B714" s="368" t="s">
        <v>84</v>
      </c>
      <c r="C714" s="710">
        <f>SUM(C681:C713)</f>
        <v>45267.149999999994</v>
      </c>
      <c r="D714" s="711">
        <f>SUM(D681:D713)</f>
        <v>1523.8693799999999</v>
      </c>
      <c r="E714" s="712">
        <f>SUM(E681:E713)</f>
        <v>25461.435029999993</v>
      </c>
      <c r="F714" s="713">
        <f>D714+E714</f>
        <v>26985.304409999993</v>
      </c>
      <c r="G714" s="704">
        <f t="shared" si="53"/>
        <v>0.5961343802293716</v>
      </c>
      <c r="H714" s="706"/>
      <c r="I714" s="691"/>
      <c r="J714" s="706"/>
      <c r="K714" s="714">
        <f>SUM(K681:K713)</f>
        <v>22901.630000000005</v>
      </c>
      <c r="L714" s="714">
        <f>SUM(L681:L713)</f>
        <v>18524.520000000004</v>
      </c>
      <c r="M714" s="714">
        <f>SUM(M681:M713)</f>
        <v>41426.150000000009</v>
      </c>
      <c r="N714" s="706"/>
      <c r="O714" s="706"/>
      <c r="P714" s="707"/>
      <c r="Q714" s="706"/>
      <c r="R714" s="706"/>
      <c r="S714" s="706"/>
      <c r="T714" s="706"/>
      <c r="U714" s="706"/>
      <c r="V714" s="706"/>
      <c r="W714" s="706"/>
      <c r="X714" s="706"/>
      <c r="AA714" s="715"/>
      <c r="AB714" s="716"/>
      <c r="AC714" s="717"/>
      <c r="AD714" s="380"/>
      <c r="AE714" s="265"/>
      <c r="AF714" s="265"/>
      <c r="AG714" s="182"/>
      <c r="AH714" s="182"/>
      <c r="AI714" s="182"/>
      <c r="AJ714" s="182"/>
      <c r="AK714" s="182"/>
    </row>
    <row r="715" spans="1:37" s="67" customFormat="1">
      <c r="B715" s="374"/>
      <c r="C715" s="599"/>
      <c r="D715" s="374"/>
      <c r="E715" s="375"/>
      <c r="F715" s="374"/>
      <c r="G715" s="376"/>
      <c r="H715" s="378"/>
      <c r="I715" s="11"/>
      <c r="J715" s="378"/>
      <c r="K715" s="378"/>
      <c r="L715" s="378"/>
      <c r="M715" s="378"/>
      <c r="N715" s="378"/>
      <c r="O715" s="378"/>
      <c r="P715" s="379"/>
      <c r="Q715" s="378"/>
      <c r="R715" s="378"/>
      <c r="S715" s="378"/>
      <c r="T715" s="378"/>
      <c r="U715" s="378"/>
      <c r="V715" s="378"/>
      <c r="W715" s="378"/>
      <c r="X715" s="378"/>
    </row>
    <row r="716" spans="1:37" s="67" customFormat="1" ht="14">
      <c r="A716" s="320" t="s">
        <v>174</v>
      </c>
      <c r="B716" s="374"/>
      <c r="C716" s="599"/>
      <c r="D716" s="374"/>
      <c r="E716" s="375"/>
      <c r="F716" s="374"/>
      <c r="G716" s="376"/>
      <c r="H716" s="378"/>
      <c r="I716" s="11"/>
      <c r="J716" s="378"/>
      <c r="K716" s="378"/>
      <c r="L716" s="378"/>
      <c r="M716" s="378"/>
      <c r="N716" s="378"/>
      <c r="O716" s="378"/>
      <c r="P716" s="379"/>
      <c r="Q716" s="378"/>
      <c r="R716" s="378"/>
      <c r="S716" s="378"/>
      <c r="T716" s="378"/>
      <c r="U716" s="378"/>
      <c r="V716" s="378"/>
      <c r="W716" s="378"/>
      <c r="X716" s="378"/>
    </row>
    <row r="717" spans="1:37" ht="13.5" thickBot="1">
      <c r="A717" s="329"/>
      <c r="B717" s="243"/>
      <c r="C717" s="364"/>
      <c r="D717" s="329"/>
      <c r="E717" s="330"/>
      <c r="F717" s="243"/>
    </row>
    <row r="718" spans="1:37">
      <c r="A718" s="547" t="s">
        <v>102</v>
      </c>
      <c r="B718" s="548" t="s">
        <v>175</v>
      </c>
      <c r="C718" s="548" t="s">
        <v>167</v>
      </c>
      <c r="D718" s="548" t="s">
        <v>127</v>
      </c>
      <c r="E718" s="549" t="s">
        <v>128</v>
      </c>
    </row>
    <row r="719" spans="1:37" ht="15" thickBot="1">
      <c r="A719" s="511">
        <f>C714</f>
        <v>45267.149999999994</v>
      </c>
      <c r="B719" s="675">
        <f>F714</f>
        <v>26985.304409999993</v>
      </c>
      <c r="C719" s="577">
        <f>B719/A719</f>
        <v>0.5961343802293716</v>
      </c>
      <c r="D719" s="563">
        <f>D757</f>
        <v>23790.39</v>
      </c>
      <c r="E719" s="718">
        <f>D719/A719</f>
        <v>0.52555528678081131</v>
      </c>
    </row>
    <row r="720" spans="1:37">
      <c r="A720" s="405"/>
      <c r="B720" s="392"/>
      <c r="C720" s="719"/>
      <c r="D720" s="332"/>
      <c r="H720" s="364"/>
      <c r="I720" s="365"/>
      <c r="J720" s="364"/>
      <c r="K720" s="364"/>
      <c r="L720" s="364"/>
      <c r="M720" s="364"/>
      <c r="N720" s="364"/>
      <c r="O720" s="364"/>
      <c r="P720" s="367"/>
      <c r="Q720" s="364"/>
      <c r="R720" s="364"/>
      <c r="S720" s="364"/>
      <c r="T720" s="364"/>
      <c r="U720" s="364"/>
      <c r="V720" s="364"/>
      <c r="W720" s="364"/>
      <c r="X720" s="364"/>
    </row>
    <row r="721" spans="1:39" s="67" customFormat="1" ht="14">
      <c r="A721" s="327" t="s">
        <v>176</v>
      </c>
      <c r="B721" s="410"/>
      <c r="C721" s="410"/>
      <c r="D721" s="410"/>
      <c r="E721" s="411"/>
      <c r="F721" s="410"/>
      <c r="G721" s="412"/>
      <c r="H721" s="437"/>
      <c r="I721" s="438"/>
      <c r="J721" s="437"/>
      <c r="K721" s="437"/>
      <c r="L721" s="437"/>
      <c r="M721" s="437"/>
      <c r="N721" s="437"/>
      <c r="O721" s="437"/>
      <c r="P721" s="439"/>
      <c r="Q721" s="437"/>
      <c r="R721" s="437"/>
      <c r="S721" s="437"/>
      <c r="T721" s="437"/>
      <c r="U721" s="437"/>
      <c r="V721" s="437"/>
      <c r="W721" s="437"/>
      <c r="X721" s="437"/>
      <c r="AF721" s="454"/>
      <c r="AG721" s="454"/>
      <c r="AH721" s="454"/>
      <c r="AI721" s="454"/>
      <c r="AJ721" s="454"/>
      <c r="AK721" s="454"/>
      <c r="AL721" s="454"/>
      <c r="AM721" s="454"/>
    </row>
    <row r="722" spans="1:39" s="67" customFormat="1" ht="13.5" thickBot="1">
      <c r="A722" s="373" t="s">
        <v>368</v>
      </c>
      <c r="B722" s="374"/>
      <c r="C722" s="374"/>
      <c r="D722" s="374"/>
      <c r="E722" s="375" t="s">
        <v>154</v>
      </c>
      <c r="F722" s="374"/>
      <c r="G722" s="376"/>
      <c r="H722" s="378"/>
      <c r="I722" s="11"/>
      <c r="J722" s="378"/>
      <c r="K722" s="378"/>
      <c r="L722" s="378"/>
      <c r="M722" s="378"/>
      <c r="N722" s="378"/>
      <c r="O722" s="378"/>
      <c r="P722" s="379"/>
      <c r="Q722" s="378"/>
      <c r="R722" s="378"/>
      <c r="S722" s="378"/>
      <c r="T722" s="378"/>
      <c r="U722" s="378"/>
      <c r="V722" s="378"/>
      <c r="W722" s="378"/>
      <c r="X722" s="378"/>
      <c r="AA722" s="1258" t="s">
        <v>177</v>
      </c>
      <c r="AB722" s="1258"/>
      <c r="AC722" s="1258"/>
      <c r="AD722" s="1258"/>
      <c r="AF722" s="454"/>
      <c r="AG722" s="454"/>
      <c r="AH722" s="454"/>
      <c r="AI722" s="454"/>
      <c r="AJ722" s="454"/>
      <c r="AK722" s="454"/>
      <c r="AL722" s="454"/>
      <c r="AM722" s="454"/>
    </row>
    <row r="723" spans="1:39" ht="42" customHeight="1">
      <c r="A723" s="720" t="s">
        <v>100</v>
      </c>
      <c r="B723" s="333" t="s">
        <v>101</v>
      </c>
      <c r="C723" s="1170" t="s">
        <v>369</v>
      </c>
      <c r="D723" s="88" t="s">
        <v>178</v>
      </c>
      <c r="E723" s="130" t="s">
        <v>179</v>
      </c>
      <c r="F723" s="243"/>
      <c r="H723" s="1255" t="s">
        <v>127</v>
      </c>
      <c r="I723" s="1256"/>
      <c r="J723" s="1257"/>
      <c r="AA723" s="601" t="s">
        <v>180</v>
      </c>
      <c r="AB723" s="601"/>
      <c r="AC723" s="601" t="s">
        <v>181</v>
      </c>
      <c r="AD723" s="495" t="s">
        <v>75</v>
      </c>
      <c r="AE723" s="518"/>
      <c r="AF723" s="519"/>
      <c r="AG723" s="182"/>
      <c r="AH723" s="182"/>
      <c r="AI723" s="182"/>
      <c r="AJ723" s="182"/>
      <c r="AK723" s="182"/>
      <c r="AL723" s="182"/>
      <c r="AM723" s="182"/>
    </row>
    <row r="724" spans="1:39" ht="15.5">
      <c r="A724" s="721">
        <v>1</v>
      </c>
      <c r="B724" s="161" t="s">
        <v>38</v>
      </c>
      <c r="C724" s="722">
        <f>C681</f>
        <v>1266.6799999999998</v>
      </c>
      <c r="D724" s="698">
        <v>651.75</v>
      </c>
      <c r="E724" s="655">
        <f t="shared" ref="E724:E757" si="55">D724/C724</f>
        <v>0.51453405753623649</v>
      </c>
      <c r="F724" s="243"/>
      <c r="H724" s="461"/>
      <c r="I724" s="461"/>
      <c r="J724" s="461">
        <f>SUM(H724:I724)</f>
        <v>0</v>
      </c>
      <c r="AA724" s="693"/>
      <c r="AB724" s="693"/>
      <c r="AC724" s="461"/>
      <c r="AD724" s="465">
        <f t="shared" ref="AD724:AD756" si="56">SUM(AA724:AC724)</f>
        <v>0</v>
      </c>
      <c r="AE724" s="723"/>
      <c r="AF724" s="331"/>
      <c r="AG724" s="182"/>
      <c r="AH724" s="182"/>
      <c r="AI724" s="182"/>
      <c r="AJ724" s="182"/>
      <c r="AK724" s="182"/>
      <c r="AL724" s="182"/>
      <c r="AM724" s="182"/>
    </row>
    <row r="725" spans="1:39" ht="18" customHeight="1">
      <c r="A725" s="721">
        <v>2</v>
      </c>
      <c r="B725" s="161" t="s">
        <v>39</v>
      </c>
      <c r="C725" s="722">
        <f t="shared" ref="C725:C756" si="57">C682</f>
        <v>2688.0299999999997</v>
      </c>
      <c r="D725" s="698">
        <v>1431.6399999999999</v>
      </c>
      <c r="E725" s="655">
        <f t="shared" si="55"/>
        <v>0.53259822249007638</v>
      </c>
      <c r="F725" s="243"/>
      <c r="H725" s="461"/>
      <c r="I725" s="461"/>
      <c r="J725" s="461">
        <f t="shared" ref="J725:J756" si="58">SUM(H725:I725)</f>
        <v>0</v>
      </c>
      <c r="AA725" s="693"/>
      <c r="AB725" s="693"/>
      <c r="AC725" s="461"/>
      <c r="AD725" s="465">
        <f t="shared" si="56"/>
        <v>0</v>
      </c>
      <c r="AE725" s="723"/>
      <c r="AF725" s="331"/>
      <c r="AG725" s="182"/>
      <c r="AH725" s="182"/>
      <c r="AI725" s="182"/>
      <c r="AJ725" s="182"/>
      <c r="AK725" s="182"/>
      <c r="AL725" s="182"/>
      <c r="AM725" s="182"/>
    </row>
    <row r="726" spans="1:39" ht="15.5">
      <c r="A726" s="721">
        <v>3</v>
      </c>
      <c r="B726" s="161" t="s">
        <v>40</v>
      </c>
      <c r="C726" s="722">
        <f t="shared" si="57"/>
        <v>1261.1400000000001</v>
      </c>
      <c r="D726" s="698">
        <v>650.28</v>
      </c>
      <c r="E726" s="655">
        <f t="shared" si="55"/>
        <v>0.51562871687520806</v>
      </c>
      <c r="F726" s="243"/>
      <c r="H726" s="461"/>
      <c r="I726" s="461"/>
      <c r="J726" s="461">
        <f t="shared" si="58"/>
        <v>0</v>
      </c>
      <c r="AA726" s="693"/>
      <c r="AB726" s="693"/>
      <c r="AC726" s="461"/>
      <c r="AD726" s="465">
        <f t="shared" si="56"/>
        <v>0</v>
      </c>
      <c r="AE726" s="723"/>
      <c r="AF726" s="331"/>
      <c r="AG726" s="182"/>
      <c r="AH726" s="182"/>
      <c r="AI726" s="182"/>
      <c r="AJ726" s="182"/>
      <c r="AK726" s="182"/>
      <c r="AL726" s="182"/>
      <c r="AM726" s="182"/>
    </row>
    <row r="727" spans="1:39" ht="15.5">
      <c r="A727" s="721">
        <v>4</v>
      </c>
      <c r="B727" s="161" t="s">
        <v>41</v>
      </c>
      <c r="C727" s="722">
        <f t="shared" si="57"/>
        <v>2491.8200000000002</v>
      </c>
      <c r="D727" s="698">
        <v>1320.8400000000001</v>
      </c>
      <c r="E727" s="655">
        <f t="shared" si="55"/>
        <v>0.53007039031711767</v>
      </c>
      <c r="F727" s="243"/>
      <c r="H727" s="461"/>
      <c r="I727" s="461"/>
      <c r="J727" s="461">
        <f t="shared" si="58"/>
        <v>0</v>
      </c>
      <c r="AA727" s="693"/>
      <c r="AB727" s="693"/>
      <c r="AC727" s="461"/>
      <c r="AD727" s="465">
        <f t="shared" si="56"/>
        <v>0</v>
      </c>
      <c r="AE727" s="723"/>
      <c r="AF727" s="331"/>
      <c r="AG727" s="182"/>
      <c r="AH727" s="182"/>
      <c r="AI727" s="182"/>
      <c r="AJ727" s="182"/>
      <c r="AK727" s="182"/>
      <c r="AL727" s="182"/>
      <c r="AM727" s="182"/>
    </row>
    <row r="728" spans="1:39" s="243" customFormat="1" ht="15.5">
      <c r="A728" s="724">
        <v>5</v>
      </c>
      <c r="B728" s="161" t="s">
        <v>42</v>
      </c>
      <c r="C728" s="722">
        <f t="shared" si="57"/>
        <v>828.76</v>
      </c>
      <c r="D728" s="725">
        <v>426.92999999999995</v>
      </c>
      <c r="E728" s="655">
        <f t="shared" si="55"/>
        <v>0.51514310536222785</v>
      </c>
      <c r="G728" s="9"/>
      <c r="H728" s="461"/>
      <c r="I728" s="461"/>
      <c r="J728" s="461">
        <f t="shared" si="58"/>
        <v>0</v>
      </c>
      <c r="K728" s="364"/>
      <c r="L728" s="364"/>
      <c r="M728" s="364"/>
      <c r="N728" s="364"/>
      <c r="O728" s="364"/>
      <c r="P728" s="367"/>
      <c r="Q728" s="364"/>
      <c r="R728" s="364"/>
      <c r="S728" s="364"/>
      <c r="T728" s="364"/>
      <c r="U728" s="364"/>
      <c r="V728" s="364"/>
      <c r="W728" s="364"/>
      <c r="X728" s="364"/>
      <c r="AA728" s="700"/>
      <c r="AB728" s="700"/>
      <c r="AC728" s="698"/>
      <c r="AD728" s="726">
        <f t="shared" si="56"/>
        <v>0</v>
      </c>
      <c r="AE728" s="727"/>
      <c r="AF728" s="392"/>
      <c r="AG728" s="246"/>
      <c r="AH728" s="246"/>
      <c r="AI728" s="246"/>
      <c r="AJ728" s="246"/>
      <c r="AK728" s="246"/>
      <c r="AL728" s="246"/>
      <c r="AM728" s="246"/>
    </row>
    <row r="729" spans="1:39" ht="15.5">
      <c r="A729" s="721">
        <v>6</v>
      </c>
      <c r="B729" s="161" t="s">
        <v>43</v>
      </c>
      <c r="C729" s="722">
        <f t="shared" si="57"/>
        <v>1400.48</v>
      </c>
      <c r="D729" s="725">
        <v>764.13</v>
      </c>
      <c r="E729" s="655">
        <f t="shared" si="55"/>
        <v>0.54562007311778815</v>
      </c>
      <c r="F729" s="243"/>
      <c r="H729" s="461"/>
      <c r="I729" s="461"/>
      <c r="J729" s="461">
        <f t="shared" si="58"/>
        <v>0</v>
      </c>
      <c r="AA729" s="693"/>
      <c r="AB729" s="693"/>
      <c r="AC729" s="461"/>
      <c r="AD729" s="465">
        <f t="shared" si="56"/>
        <v>0</v>
      </c>
      <c r="AE729" s="723"/>
      <c r="AF729" s="331"/>
      <c r="AG729" s="182"/>
      <c r="AH729" s="182"/>
      <c r="AI729" s="182"/>
      <c r="AJ729" s="182"/>
      <c r="AK729" s="182"/>
      <c r="AL729" s="182"/>
      <c r="AM729" s="182"/>
    </row>
    <row r="730" spans="1:39" ht="15.5">
      <c r="A730" s="721">
        <v>7</v>
      </c>
      <c r="B730" s="161" t="s">
        <v>44</v>
      </c>
      <c r="C730" s="722">
        <f t="shared" si="57"/>
        <v>1157.0900000000001</v>
      </c>
      <c r="D730" s="725">
        <v>548.79000000000008</v>
      </c>
      <c r="E730" s="655">
        <f t="shared" si="55"/>
        <v>0.47428462781633235</v>
      </c>
      <c r="F730" s="243"/>
      <c r="H730" s="461"/>
      <c r="I730" s="461"/>
      <c r="J730" s="461">
        <f t="shared" si="58"/>
        <v>0</v>
      </c>
      <c r="AA730" s="693"/>
      <c r="AB730" s="693"/>
      <c r="AC730" s="461"/>
      <c r="AD730" s="465">
        <f t="shared" si="56"/>
        <v>0</v>
      </c>
      <c r="AE730" s="723"/>
      <c r="AF730" s="331"/>
      <c r="AG730" s="182"/>
      <c r="AH730" s="182"/>
      <c r="AI730" s="182"/>
      <c r="AJ730" s="182"/>
      <c r="AK730" s="182"/>
      <c r="AL730" s="182"/>
      <c r="AM730" s="182"/>
    </row>
    <row r="731" spans="1:39" ht="15.5">
      <c r="A731" s="721">
        <v>8</v>
      </c>
      <c r="B731" s="161" t="s">
        <v>45</v>
      </c>
      <c r="C731" s="722">
        <f t="shared" si="57"/>
        <v>3081.19</v>
      </c>
      <c r="D731" s="725">
        <v>1709.85</v>
      </c>
      <c r="E731" s="655">
        <f t="shared" si="55"/>
        <v>0.55493169846715062</v>
      </c>
      <c r="F731" s="243"/>
      <c r="H731" s="461"/>
      <c r="I731" s="461"/>
      <c r="J731" s="461">
        <f t="shared" si="58"/>
        <v>0</v>
      </c>
      <c r="AA731" s="693"/>
      <c r="AB731" s="693"/>
      <c r="AC731" s="461"/>
      <c r="AD731" s="465">
        <f t="shared" si="56"/>
        <v>0</v>
      </c>
      <c r="AE731" s="723"/>
      <c r="AF731" s="331"/>
      <c r="AG731" s="182"/>
      <c r="AH731" s="182"/>
      <c r="AI731" s="182"/>
      <c r="AJ731" s="182"/>
      <c r="AK731" s="182"/>
      <c r="AL731" s="182"/>
      <c r="AM731" s="182"/>
    </row>
    <row r="732" spans="1:39" s="243" customFormat="1" ht="15.5">
      <c r="A732" s="724">
        <v>9</v>
      </c>
      <c r="B732" s="161" t="s">
        <v>46</v>
      </c>
      <c r="C732" s="722">
        <f t="shared" si="57"/>
        <v>1521.2199999999998</v>
      </c>
      <c r="D732" s="725">
        <v>752.5200000000001</v>
      </c>
      <c r="E732" s="655">
        <f t="shared" si="55"/>
        <v>0.49468190005390422</v>
      </c>
      <c r="G732" s="9"/>
      <c r="H732" s="698"/>
      <c r="I732" s="698"/>
      <c r="J732" s="461">
        <f t="shared" si="58"/>
        <v>0</v>
      </c>
      <c r="K732" s="364"/>
      <c r="L732" s="364"/>
      <c r="M732" s="364"/>
      <c r="N732" s="364"/>
      <c r="O732" s="364"/>
      <c r="P732" s="367"/>
      <c r="Q732" s="364"/>
      <c r="R732" s="364"/>
      <c r="S732" s="364"/>
      <c r="T732" s="364"/>
      <c r="U732" s="364"/>
      <c r="V732" s="364"/>
      <c r="W732" s="364"/>
      <c r="X732" s="364"/>
      <c r="AA732" s="700"/>
      <c r="AB732" s="700"/>
      <c r="AC732" s="698"/>
      <c r="AD732" s="726">
        <f t="shared" si="56"/>
        <v>0</v>
      </c>
      <c r="AE732" s="727"/>
      <c r="AF732" s="392"/>
      <c r="AG732" s="246"/>
      <c r="AH732" s="246"/>
      <c r="AI732" s="246"/>
      <c r="AJ732" s="246"/>
      <c r="AK732" s="246"/>
      <c r="AL732" s="246"/>
      <c r="AM732" s="246"/>
    </row>
    <row r="733" spans="1:39" s="243" customFormat="1" ht="15.5">
      <c r="A733" s="724">
        <v>10</v>
      </c>
      <c r="B733" s="161" t="s">
        <v>47</v>
      </c>
      <c r="C733" s="722">
        <f t="shared" si="57"/>
        <v>248.15</v>
      </c>
      <c r="D733" s="725">
        <v>111.31000000000002</v>
      </c>
      <c r="E733" s="655">
        <f t="shared" si="55"/>
        <v>0.4485593391094097</v>
      </c>
      <c r="G733" s="9"/>
      <c r="H733" s="698"/>
      <c r="I733" s="698"/>
      <c r="J733" s="461">
        <f t="shared" si="58"/>
        <v>0</v>
      </c>
      <c r="K733" s="364"/>
      <c r="L733" s="364"/>
      <c r="M733" s="364"/>
      <c r="N733" s="364"/>
      <c r="O733" s="364"/>
      <c r="P733" s="367"/>
      <c r="Q733" s="364"/>
      <c r="R733" s="364"/>
      <c r="S733" s="364"/>
      <c r="T733" s="364"/>
      <c r="U733" s="364"/>
      <c r="V733" s="364"/>
      <c r="W733" s="364"/>
      <c r="X733" s="364"/>
      <c r="AA733" s="700"/>
      <c r="AB733" s="700"/>
      <c r="AC733" s="698"/>
      <c r="AD733" s="726">
        <f t="shared" si="56"/>
        <v>0</v>
      </c>
      <c r="AE733" s="727"/>
      <c r="AF733" s="392"/>
      <c r="AG733" s="246"/>
      <c r="AH733" s="246"/>
      <c r="AI733" s="246"/>
      <c r="AJ733" s="246"/>
      <c r="AK733" s="246"/>
      <c r="AL733" s="246"/>
      <c r="AM733" s="246"/>
    </row>
    <row r="734" spans="1:39" s="243" customFormat="1" ht="15.5">
      <c r="A734" s="724">
        <v>11</v>
      </c>
      <c r="B734" s="161" t="s">
        <v>48</v>
      </c>
      <c r="C734" s="722">
        <f t="shared" si="57"/>
        <v>1767.39</v>
      </c>
      <c r="D734" s="725">
        <v>983.80000000000018</v>
      </c>
      <c r="E734" s="655">
        <f t="shared" si="55"/>
        <v>0.55664001720050482</v>
      </c>
      <c r="G734" s="9"/>
      <c r="H734" s="698"/>
      <c r="I734" s="698"/>
      <c r="J734" s="461">
        <f t="shared" si="58"/>
        <v>0</v>
      </c>
      <c r="K734" s="364"/>
      <c r="L734" s="364"/>
      <c r="M734" s="364"/>
      <c r="N734" s="364"/>
      <c r="O734" s="364"/>
      <c r="P734" s="367"/>
      <c r="Q734" s="364"/>
      <c r="R734" s="364"/>
      <c r="S734" s="364"/>
      <c r="T734" s="364"/>
      <c r="U734" s="364"/>
      <c r="V734" s="364"/>
      <c r="W734" s="364"/>
      <c r="X734" s="364"/>
      <c r="AA734" s="700"/>
      <c r="AB734" s="700"/>
      <c r="AC734" s="698"/>
      <c r="AD734" s="726">
        <f t="shared" si="56"/>
        <v>0</v>
      </c>
      <c r="AE734" s="727"/>
      <c r="AF734" s="392"/>
      <c r="AG734" s="246"/>
      <c r="AH734" s="246"/>
      <c r="AI734" s="246"/>
      <c r="AJ734" s="246"/>
      <c r="AK734" s="246"/>
      <c r="AL734" s="246"/>
      <c r="AM734" s="246"/>
    </row>
    <row r="735" spans="1:39" s="243" customFormat="1" ht="15.5">
      <c r="A735" s="724">
        <v>12</v>
      </c>
      <c r="B735" s="161" t="s">
        <v>49</v>
      </c>
      <c r="C735" s="722">
        <f t="shared" si="57"/>
        <v>1266.31</v>
      </c>
      <c r="D735" s="725">
        <v>624.88</v>
      </c>
      <c r="E735" s="655">
        <f t="shared" si="55"/>
        <v>0.49346526521941708</v>
      </c>
      <c r="G735" s="9"/>
      <c r="H735" s="698"/>
      <c r="I735" s="698"/>
      <c r="J735" s="461">
        <f t="shared" si="58"/>
        <v>0</v>
      </c>
      <c r="K735" s="364"/>
      <c r="L735" s="364"/>
      <c r="M735" s="364"/>
      <c r="N735" s="364"/>
      <c r="O735" s="364"/>
      <c r="P735" s="367"/>
      <c r="Q735" s="364"/>
      <c r="R735" s="364"/>
      <c r="S735" s="364"/>
      <c r="T735" s="364"/>
      <c r="U735" s="364"/>
      <c r="V735" s="364"/>
      <c r="W735" s="364"/>
      <c r="X735" s="364"/>
      <c r="AA735" s="700"/>
      <c r="AB735" s="700"/>
      <c r="AC735" s="698"/>
      <c r="AD735" s="726">
        <f t="shared" si="56"/>
        <v>0</v>
      </c>
      <c r="AE735" s="727"/>
      <c r="AF735" s="392"/>
      <c r="AG735" s="246"/>
      <c r="AH735" s="246"/>
      <c r="AI735" s="246"/>
      <c r="AJ735" s="246"/>
      <c r="AK735" s="246"/>
      <c r="AL735" s="246"/>
      <c r="AM735" s="246"/>
    </row>
    <row r="736" spans="1:39" s="243" customFormat="1" ht="15.5">
      <c r="A736" s="724">
        <v>13</v>
      </c>
      <c r="B736" s="161" t="s">
        <v>50</v>
      </c>
      <c r="C736" s="722">
        <f t="shared" si="57"/>
        <v>1108.8599999999999</v>
      </c>
      <c r="D736" s="725">
        <v>571.59</v>
      </c>
      <c r="E736" s="655">
        <f t="shared" si="55"/>
        <v>0.51547535306531045</v>
      </c>
      <c r="G736" s="9"/>
      <c r="H736" s="698"/>
      <c r="I736" s="698"/>
      <c r="J736" s="461">
        <f t="shared" si="58"/>
        <v>0</v>
      </c>
      <c r="K736" s="364"/>
      <c r="L736" s="364"/>
      <c r="M736" s="364"/>
      <c r="N736" s="364"/>
      <c r="O736" s="364"/>
      <c r="P736" s="367"/>
      <c r="Q736" s="364"/>
      <c r="R736" s="364"/>
      <c r="S736" s="364"/>
      <c r="T736" s="364"/>
      <c r="U736" s="364"/>
      <c r="V736" s="364"/>
      <c r="W736" s="364"/>
      <c r="X736" s="364"/>
      <c r="AA736" s="700"/>
      <c r="AB736" s="700"/>
      <c r="AC736" s="698"/>
      <c r="AD736" s="726">
        <f t="shared" si="56"/>
        <v>0</v>
      </c>
      <c r="AE736" s="727"/>
      <c r="AF736" s="392"/>
      <c r="AG736" s="246"/>
      <c r="AH736" s="246"/>
      <c r="AI736" s="246"/>
      <c r="AJ736" s="246"/>
      <c r="AK736" s="246"/>
      <c r="AL736" s="246"/>
      <c r="AM736" s="246"/>
    </row>
    <row r="737" spans="1:39" s="243" customFormat="1" ht="15.5">
      <c r="A737" s="724">
        <v>14</v>
      </c>
      <c r="B737" s="161" t="s">
        <v>51</v>
      </c>
      <c r="C737" s="722">
        <f t="shared" si="57"/>
        <v>932.96</v>
      </c>
      <c r="D737" s="725">
        <v>465.74</v>
      </c>
      <c r="E737" s="655">
        <f t="shared" si="55"/>
        <v>0.49920682558737778</v>
      </c>
      <c r="G737" s="9"/>
      <c r="H737" s="698"/>
      <c r="I737" s="698"/>
      <c r="J737" s="461">
        <f t="shared" si="58"/>
        <v>0</v>
      </c>
      <c r="K737" s="364"/>
      <c r="L737" s="364"/>
      <c r="M737" s="364"/>
      <c r="N737" s="364"/>
      <c r="O737" s="364"/>
      <c r="P737" s="367"/>
      <c r="Q737" s="364"/>
      <c r="R737" s="364"/>
      <c r="S737" s="364"/>
      <c r="T737" s="364"/>
      <c r="U737" s="364"/>
      <c r="V737" s="364"/>
      <c r="W737" s="364"/>
      <c r="X737" s="364"/>
      <c r="AA737" s="700"/>
      <c r="AB737" s="700"/>
      <c r="AC737" s="698"/>
      <c r="AD737" s="726">
        <f t="shared" si="56"/>
        <v>0</v>
      </c>
      <c r="AE737" s="727"/>
      <c r="AF737" s="392"/>
      <c r="AG737" s="246"/>
      <c r="AH737" s="246"/>
      <c r="AI737" s="246"/>
      <c r="AJ737" s="246"/>
      <c r="AK737" s="246"/>
      <c r="AL737" s="246"/>
      <c r="AM737" s="246"/>
    </row>
    <row r="738" spans="1:39" s="243" customFormat="1" ht="15.5">
      <c r="A738" s="724">
        <v>15</v>
      </c>
      <c r="B738" s="161" t="s">
        <v>52</v>
      </c>
      <c r="C738" s="722">
        <f t="shared" si="57"/>
        <v>901.67000000000007</v>
      </c>
      <c r="D738" s="725">
        <v>420.48999999999995</v>
      </c>
      <c r="E738" s="655">
        <f t="shared" si="55"/>
        <v>0.46634578060709564</v>
      </c>
      <c r="G738" s="9"/>
      <c r="H738" s="698"/>
      <c r="I738" s="698"/>
      <c r="J738" s="461">
        <f t="shared" si="58"/>
        <v>0</v>
      </c>
      <c r="K738" s="364"/>
      <c r="L738" s="364"/>
      <c r="M738" s="364"/>
      <c r="N738" s="364"/>
      <c r="O738" s="364"/>
      <c r="P738" s="367"/>
      <c r="Q738" s="364"/>
      <c r="R738" s="364"/>
      <c r="S738" s="364"/>
      <c r="T738" s="364"/>
      <c r="U738" s="364"/>
      <c r="V738" s="364"/>
      <c r="W738" s="364"/>
      <c r="X738" s="364"/>
      <c r="AA738" s="700"/>
      <c r="AB738" s="700"/>
      <c r="AC738" s="698"/>
      <c r="AD738" s="726">
        <f t="shared" si="56"/>
        <v>0</v>
      </c>
      <c r="AE738" s="727"/>
      <c r="AF738" s="392"/>
      <c r="AG738" s="246"/>
      <c r="AH738" s="246"/>
      <c r="AI738" s="246"/>
      <c r="AJ738" s="246"/>
      <c r="AK738" s="246"/>
      <c r="AL738" s="246"/>
      <c r="AM738" s="246"/>
    </row>
    <row r="739" spans="1:39" s="243" customFormat="1" ht="15.5">
      <c r="A739" s="724">
        <v>16</v>
      </c>
      <c r="B739" s="161" t="s">
        <v>53</v>
      </c>
      <c r="C739" s="722">
        <f t="shared" si="57"/>
        <v>1995.9700000000003</v>
      </c>
      <c r="D739" s="725">
        <v>1099.8300000000002</v>
      </c>
      <c r="E739" s="655">
        <f t="shared" si="55"/>
        <v>0.55102531601176374</v>
      </c>
      <c r="G739" s="9"/>
      <c r="H739" s="698"/>
      <c r="I739" s="698"/>
      <c r="J739" s="461">
        <f t="shared" si="58"/>
        <v>0</v>
      </c>
      <c r="K739" s="364"/>
      <c r="L739" s="364"/>
      <c r="M739" s="364"/>
      <c r="N739" s="364"/>
      <c r="O739" s="364"/>
      <c r="P739" s="367"/>
      <c r="Q739" s="364"/>
      <c r="R739" s="364"/>
      <c r="S739" s="364"/>
      <c r="T739" s="364"/>
      <c r="U739" s="364"/>
      <c r="V739" s="364"/>
      <c r="W739" s="364"/>
      <c r="X739" s="364"/>
      <c r="AA739" s="700"/>
      <c r="AB739" s="700"/>
      <c r="AC739" s="698"/>
      <c r="AD739" s="726">
        <f t="shared" si="56"/>
        <v>0</v>
      </c>
      <c r="AE739" s="727"/>
      <c r="AF739" s="392"/>
      <c r="AG739" s="246"/>
      <c r="AH739" s="246"/>
      <c r="AI739" s="246"/>
      <c r="AJ739" s="246"/>
      <c r="AK739" s="246"/>
      <c r="AL739" s="246"/>
      <c r="AM739" s="246"/>
    </row>
    <row r="740" spans="1:39" s="243" customFormat="1" ht="15.5">
      <c r="A740" s="724">
        <v>17</v>
      </c>
      <c r="B740" s="161" t="s">
        <v>54</v>
      </c>
      <c r="C740" s="722">
        <f t="shared" si="57"/>
        <v>859.81999999999994</v>
      </c>
      <c r="D740" s="725">
        <v>447.89</v>
      </c>
      <c r="E740" s="655">
        <f t="shared" si="55"/>
        <v>0.52091135353911289</v>
      </c>
      <c r="G740" s="9"/>
      <c r="H740" s="698"/>
      <c r="I740" s="698"/>
      <c r="J740" s="461">
        <f t="shared" si="58"/>
        <v>0</v>
      </c>
      <c r="K740" s="364"/>
      <c r="L740" s="364"/>
      <c r="M740" s="364"/>
      <c r="N740" s="364"/>
      <c r="O740" s="364"/>
      <c r="P740" s="367"/>
      <c r="Q740" s="364"/>
      <c r="R740" s="364"/>
      <c r="S740" s="364"/>
      <c r="T740" s="364"/>
      <c r="U740" s="364"/>
      <c r="V740" s="364"/>
      <c r="W740" s="364"/>
      <c r="X740" s="364"/>
      <c r="AA740" s="700"/>
      <c r="AB740" s="700"/>
      <c r="AC740" s="698"/>
      <c r="AD740" s="726">
        <f t="shared" si="56"/>
        <v>0</v>
      </c>
      <c r="AE740" s="727"/>
      <c r="AF740" s="392"/>
      <c r="AG740" s="246"/>
      <c r="AH740" s="246"/>
      <c r="AI740" s="246"/>
      <c r="AJ740" s="246"/>
      <c r="AK740" s="246"/>
      <c r="AL740" s="246"/>
      <c r="AM740" s="246"/>
    </row>
    <row r="741" spans="1:39" s="243" customFormat="1" ht="15.5">
      <c r="A741" s="724">
        <v>18</v>
      </c>
      <c r="B741" s="161" t="s">
        <v>55</v>
      </c>
      <c r="C741" s="722">
        <f t="shared" si="57"/>
        <v>2024.3700000000001</v>
      </c>
      <c r="D741" s="725">
        <v>1127.9299999999998</v>
      </c>
      <c r="E741" s="655">
        <f t="shared" si="55"/>
        <v>0.55717581272198258</v>
      </c>
      <c r="G741" s="9"/>
      <c r="H741" s="698"/>
      <c r="I741" s="698"/>
      <c r="J741" s="461">
        <f t="shared" si="58"/>
        <v>0</v>
      </c>
      <c r="K741" s="364"/>
      <c r="L741" s="364"/>
      <c r="M741" s="364"/>
      <c r="N741" s="364"/>
      <c r="O741" s="364"/>
      <c r="P741" s="367"/>
      <c r="Q741" s="364"/>
      <c r="R741" s="364"/>
      <c r="S741" s="364"/>
      <c r="T741" s="364"/>
      <c r="U741" s="364"/>
      <c r="V741" s="364"/>
      <c r="W741" s="364"/>
      <c r="X741" s="364"/>
      <c r="AA741" s="700"/>
      <c r="AB741" s="700"/>
      <c r="AC741" s="698"/>
      <c r="AD741" s="726">
        <f t="shared" si="56"/>
        <v>0</v>
      </c>
      <c r="AE741" s="727"/>
      <c r="AF741" s="392"/>
      <c r="AG741" s="246"/>
      <c r="AH741" s="246"/>
      <c r="AI741" s="246"/>
      <c r="AJ741" s="246"/>
      <c r="AK741" s="246"/>
      <c r="AL741" s="246"/>
      <c r="AM741" s="246"/>
    </row>
    <row r="742" spans="1:39" s="243" customFormat="1" ht="15.5">
      <c r="A742" s="724">
        <v>19</v>
      </c>
      <c r="B742" s="161" t="s">
        <v>56</v>
      </c>
      <c r="C742" s="722">
        <f t="shared" si="57"/>
        <v>1487.1100000000001</v>
      </c>
      <c r="D742" s="725">
        <v>767.33999999999992</v>
      </c>
      <c r="E742" s="655">
        <f t="shared" si="55"/>
        <v>0.51599410937993817</v>
      </c>
      <c r="G742" s="9"/>
      <c r="H742" s="698"/>
      <c r="I742" s="698"/>
      <c r="J742" s="461">
        <f t="shared" si="58"/>
        <v>0</v>
      </c>
      <c r="K742" s="364"/>
      <c r="L742" s="364"/>
      <c r="M742" s="364"/>
      <c r="N742" s="364"/>
      <c r="O742" s="364"/>
      <c r="P742" s="367"/>
      <c r="Q742" s="364"/>
      <c r="R742" s="364"/>
      <c r="S742" s="364"/>
      <c r="T742" s="364"/>
      <c r="U742" s="364"/>
      <c r="V742" s="364"/>
      <c r="W742" s="364"/>
      <c r="X742" s="364"/>
      <c r="AA742" s="700"/>
      <c r="AB742" s="700"/>
      <c r="AC742" s="698"/>
      <c r="AD742" s="726">
        <f t="shared" si="56"/>
        <v>0</v>
      </c>
      <c r="AE742" s="727"/>
      <c r="AF742" s="392"/>
      <c r="AG742" s="246"/>
      <c r="AH742" s="246"/>
      <c r="AI742" s="246"/>
      <c r="AJ742" s="246"/>
      <c r="AK742" s="246"/>
      <c r="AL742" s="246"/>
      <c r="AM742" s="246"/>
    </row>
    <row r="743" spans="1:39" s="243" customFormat="1" ht="15.5">
      <c r="A743" s="724">
        <v>20</v>
      </c>
      <c r="B743" s="161" t="s">
        <v>57</v>
      </c>
      <c r="C743" s="722">
        <f t="shared" si="57"/>
        <v>1795.19</v>
      </c>
      <c r="D743" s="725">
        <v>875.56</v>
      </c>
      <c r="E743" s="655">
        <f t="shared" si="55"/>
        <v>0.4877255332304658</v>
      </c>
      <c r="G743" s="9"/>
      <c r="H743" s="698"/>
      <c r="I743" s="698"/>
      <c r="J743" s="461">
        <f t="shared" si="58"/>
        <v>0</v>
      </c>
      <c r="K743" s="364"/>
      <c r="L743" s="364"/>
      <c r="M743" s="364"/>
      <c r="N743" s="364"/>
      <c r="O743" s="364"/>
      <c r="P743" s="367"/>
      <c r="Q743" s="364"/>
      <c r="R743" s="364"/>
      <c r="S743" s="364"/>
      <c r="T743" s="364"/>
      <c r="U743" s="364"/>
      <c r="V743" s="364"/>
      <c r="W743" s="364"/>
      <c r="X743" s="364"/>
      <c r="AA743" s="700"/>
      <c r="AB743" s="700"/>
      <c r="AC743" s="698"/>
      <c r="AD743" s="726">
        <f t="shared" si="56"/>
        <v>0</v>
      </c>
      <c r="AE743" s="727"/>
      <c r="AF743" s="392"/>
      <c r="AG743" s="246"/>
      <c r="AH743" s="246"/>
      <c r="AI743" s="246"/>
      <c r="AJ743" s="246"/>
      <c r="AK743" s="246"/>
      <c r="AL743" s="246"/>
      <c r="AM743" s="246"/>
    </row>
    <row r="744" spans="1:39" s="243" customFormat="1" ht="15.5">
      <c r="A744" s="724">
        <v>21</v>
      </c>
      <c r="B744" s="161" t="s">
        <v>58</v>
      </c>
      <c r="C744" s="722">
        <f t="shared" si="57"/>
        <v>1624.25</v>
      </c>
      <c r="D744" s="725">
        <v>869.48</v>
      </c>
      <c r="E744" s="655">
        <f t="shared" si="55"/>
        <v>0.53531168231491455</v>
      </c>
      <c r="G744" s="9"/>
      <c r="H744" s="698"/>
      <c r="I744" s="698"/>
      <c r="J744" s="461">
        <f t="shared" si="58"/>
        <v>0</v>
      </c>
      <c r="K744" s="364"/>
      <c r="L744" s="364"/>
      <c r="M744" s="364"/>
      <c r="N744" s="364"/>
      <c r="O744" s="364"/>
      <c r="P744" s="367"/>
      <c r="Q744" s="364"/>
      <c r="R744" s="364"/>
      <c r="S744" s="364"/>
      <c r="T744" s="364"/>
      <c r="U744" s="364"/>
      <c r="V744" s="364"/>
      <c r="W744" s="364"/>
      <c r="X744" s="364"/>
      <c r="AA744" s="700"/>
      <c r="AB744" s="700"/>
      <c r="AC744" s="698"/>
      <c r="AD744" s="726">
        <f t="shared" si="56"/>
        <v>0</v>
      </c>
      <c r="AE744" s="727"/>
      <c r="AF744" s="392"/>
      <c r="AG744" s="246"/>
      <c r="AH744" s="246"/>
      <c r="AI744" s="246"/>
      <c r="AJ744" s="246"/>
      <c r="AK744" s="246"/>
      <c r="AL744" s="246"/>
      <c r="AM744" s="246"/>
    </row>
    <row r="745" spans="1:39" s="243" customFormat="1" ht="15.5">
      <c r="A745" s="724">
        <v>22</v>
      </c>
      <c r="B745" s="161" t="s">
        <v>59</v>
      </c>
      <c r="C745" s="722">
        <f t="shared" si="57"/>
        <v>3089.5200000000004</v>
      </c>
      <c r="D745" s="725">
        <v>1660.22</v>
      </c>
      <c r="E745" s="655">
        <f t="shared" si="55"/>
        <v>0.53737150107460052</v>
      </c>
      <c r="G745" s="9"/>
      <c r="H745" s="698"/>
      <c r="I745" s="698"/>
      <c r="J745" s="461">
        <f t="shared" si="58"/>
        <v>0</v>
      </c>
      <c r="K745" s="364"/>
      <c r="L745" s="364"/>
      <c r="M745" s="364"/>
      <c r="N745" s="364"/>
      <c r="O745" s="364"/>
      <c r="P745" s="367"/>
      <c r="Q745" s="364"/>
      <c r="R745" s="364"/>
      <c r="S745" s="364"/>
      <c r="T745" s="364"/>
      <c r="U745" s="364"/>
      <c r="V745" s="364"/>
      <c r="W745" s="364"/>
      <c r="X745" s="364"/>
      <c r="AA745" s="700"/>
      <c r="AB745" s="700"/>
      <c r="AC745" s="698"/>
      <c r="AD745" s="726">
        <f t="shared" si="56"/>
        <v>0</v>
      </c>
      <c r="AE745" s="727"/>
      <c r="AF745" s="392"/>
      <c r="AG745" s="246"/>
      <c r="AH745" s="246"/>
      <c r="AI745" s="246"/>
      <c r="AJ745" s="246"/>
      <c r="AK745" s="246"/>
      <c r="AL745" s="246"/>
      <c r="AM745" s="246"/>
    </row>
    <row r="746" spans="1:39" s="243" customFormat="1" ht="15.5">
      <c r="A746" s="724">
        <v>23</v>
      </c>
      <c r="B746" s="161" t="s">
        <v>60</v>
      </c>
      <c r="C746" s="722">
        <f t="shared" si="57"/>
        <v>980.34999999999991</v>
      </c>
      <c r="D746" s="725">
        <v>521.36</v>
      </c>
      <c r="E746" s="655">
        <f t="shared" si="55"/>
        <v>0.53181006783291684</v>
      </c>
      <c r="G746" s="9"/>
      <c r="H746" s="698"/>
      <c r="I746" s="698"/>
      <c r="J746" s="461">
        <f t="shared" si="58"/>
        <v>0</v>
      </c>
      <c r="K746" s="364"/>
      <c r="L746" s="364"/>
      <c r="M746" s="364"/>
      <c r="N746" s="364"/>
      <c r="O746" s="364"/>
      <c r="P746" s="367"/>
      <c r="Q746" s="364"/>
      <c r="R746" s="364"/>
      <c r="S746" s="364"/>
      <c r="T746" s="364"/>
      <c r="U746" s="364"/>
      <c r="V746" s="364"/>
      <c r="W746" s="364"/>
      <c r="X746" s="364"/>
      <c r="AA746" s="700"/>
      <c r="AB746" s="700"/>
      <c r="AC746" s="698"/>
      <c r="AD746" s="726">
        <f t="shared" si="56"/>
        <v>0</v>
      </c>
      <c r="AE746" s="727"/>
      <c r="AF746" s="392"/>
      <c r="AG746" s="246"/>
      <c r="AH746" s="246"/>
      <c r="AI746" s="246"/>
      <c r="AJ746" s="246"/>
      <c r="AK746" s="246"/>
      <c r="AL746" s="246"/>
      <c r="AM746" s="246"/>
    </row>
    <row r="747" spans="1:39" s="243" customFormat="1" ht="15.5">
      <c r="A747" s="724">
        <v>24</v>
      </c>
      <c r="B747" s="161" t="s">
        <v>61</v>
      </c>
      <c r="C747" s="722">
        <f t="shared" si="57"/>
        <v>740.41000000000008</v>
      </c>
      <c r="D747" s="725">
        <v>377.98</v>
      </c>
      <c r="E747" s="655">
        <f t="shared" si="55"/>
        <v>0.51050093866911572</v>
      </c>
      <c r="G747" s="9"/>
      <c r="H747" s="698"/>
      <c r="I747" s="698"/>
      <c r="J747" s="461">
        <f t="shared" si="58"/>
        <v>0</v>
      </c>
      <c r="K747" s="364"/>
      <c r="L747" s="364"/>
      <c r="M747" s="364"/>
      <c r="N747" s="364"/>
      <c r="O747" s="364"/>
      <c r="P747" s="367"/>
      <c r="Q747" s="364"/>
      <c r="R747" s="364"/>
      <c r="S747" s="364"/>
      <c r="T747" s="364"/>
      <c r="U747" s="364"/>
      <c r="V747" s="364"/>
      <c r="W747" s="364"/>
      <c r="X747" s="364"/>
      <c r="AA747" s="700"/>
      <c r="AB747" s="700"/>
      <c r="AC747" s="698"/>
      <c r="AD747" s="726">
        <f t="shared" si="56"/>
        <v>0</v>
      </c>
      <c r="AE747" s="727"/>
      <c r="AF747" s="392"/>
      <c r="AG747" s="246"/>
      <c r="AH747" s="246"/>
      <c r="AI747" s="246"/>
      <c r="AJ747" s="246"/>
      <c r="AK747" s="246"/>
      <c r="AL747" s="246"/>
      <c r="AM747" s="246"/>
    </row>
    <row r="748" spans="1:39" ht="15.5">
      <c r="A748" s="728">
        <v>25</v>
      </c>
      <c r="B748" s="161" t="s">
        <v>62</v>
      </c>
      <c r="C748" s="722">
        <f t="shared" si="57"/>
        <v>1573.9499999999998</v>
      </c>
      <c r="D748" s="725">
        <v>823.36000000000013</v>
      </c>
      <c r="E748" s="655">
        <f t="shared" si="55"/>
        <v>0.52311699863401007</v>
      </c>
      <c r="F748" s="243"/>
      <c r="H748" s="461"/>
      <c r="I748" s="461"/>
      <c r="J748" s="461">
        <f t="shared" si="58"/>
        <v>0</v>
      </c>
      <c r="AA748" s="693"/>
      <c r="AB748" s="693"/>
      <c r="AC748" s="461"/>
      <c r="AD748" s="465">
        <f t="shared" si="56"/>
        <v>0</v>
      </c>
      <c r="AE748" s="723"/>
      <c r="AF748" s="331"/>
      <c r="AG748" s="182"/>
      <c r="AH748" s="182"/>
      <c r="AI748" s="182"/>
      <c r="AJ748" s="182"/>
      <c r="AK748" s="182"/>
      <c r="AL748" s="182"/>
      <c r="AM748" s="182"/>
    </row>
    <row r="749" spans="1:39" ht="15.5">
      <c r="A749" s="728">
        <v>26</v>
      </c>
      <c r="B749" s="161" t="s">
        <v>63</v>
      </c>
      <c r="C749" s="722">
        <f t="shared" si="57"/>
        <v>1560.15</v>
      </c>
      <c r="D749" s="725">
        <v>803.7700000000001</v>
      </c>
      <c r="E749" s="655">
        <f t="shared" si="55"/>
        <v>0.51518764221388968</v>
      </c>
      <c r="F749" s="243"/>
      <c r="H749" s="461"/>
      <c r="I749" s="461"/>
      <c r="J749" s="461">
        <f t="shared" si="58"/>
        <v>0</v>
      </c>
      <c r="AA749" s="693"/>
      <c r="AB749" s="693"/>
      <c r="AC749" s="461"/>
      <c r="AD749" s="465">
        <f t="shared" si="56"/>
        <v>0</v>
      </c>
      <c r="AE749" s="723"/>
      <c r="AF749" s="331"/>
      <c r="AG749" s="182"/>
      <c r="AH749" s="182"/>
      <c r="AI749" s="182"/>
      <c r="AJ749" s="182"/>
      <c r="AK749" s="182"/>
      <c r="AL749" s="182"/>
      <c r="AM749" s="182"/>
    </row>
    <row r="750" spans="1:39" ht="15.5">
      <c r="A750" s="728">
        <v>27</v>
      </c>
      <c r="B750" s="161" t="s">
        <v>64</v>
      </c>
      <c r="C750" s="722">
        <f t="shared" si="57"/>
        <v>1109.3600000000001</v>
      </c>
      <c r="D750" s="725">
        <v>568.41000000000008</v>
      </c>
      <c r="E750" s="655">
        <f t="shared" si="55"/>
        <v>0.51237650537246704</v>
      </c>
      <c r="F750" s="243"/>
      <c r="H750" s="461"/>
      <c r="I750" s="461"/>
      <c r="J750" s="461">
        <f t="shared" si="58"/>
        <v>0</v>
      </c>
      <c r="AA750" s="693"/>
      <c r="AB750" s="693"/>
      <c r="AC750" s="461"/>
      <c r="AD750" s="465">
        <f t="shared" si="56"/>
        <v>0</v>
      </c>
      <c r="AE750" s="723"/>
      <c r="AF750" s="331"/>
      <c r="AG750" s="182"/>
      <c r="AH750" s="182"/>
      <c r="AI750" s="182"/>
      <c r="AJ750" s="182"/>
      <c r="AK750" s="182"/>
      <c r="AL750" s="182"/>
      <c r="AM750" s="182"/>
    </row>
    <row r="751" spans="1:39" ht="15.5">
      <c r="A751" s="729">
        <v>28</v>
      </c>
      <c r="B751" s="166" t="s">
        <v>65</v>
      </c>
      <c r="C751" s="722">
        <f t="shared" si="57"/>
        <v>1109.19</v>
      </c>
      <c r="D751" s="725">
        <v>582.07999999999993</v>
      </c>
      <c r="E751" s="655">
        <f t="shared" si="55"/>
        <v>0.52477934348488531</v>
      </c>
      <c r="F751" s="243"/>
      <c r="H751" s="461"/>
      <c r="I751" s="461"/>
      <c r="J751" s="461">
        <f t="shared" si="58"/>
        <v>0</v>
      </c>
      <c r="AA751" s="693"/>
      <c r="AB751" s="693"/>
      <c r="AC751" s="461"/>
      <c r="AD751" s="465"/>
      <c r="AE751" s="723"/>
      <c r="AF751" s="331"/>
      <c r="AG751" s="182"/>
      <c r="AH751" s="182"/>
      <c r="AI751" s="182"/>
      <c r="AJ751" s="182"/>
      <c r="AK751" s="182"/>
      <c r="AL751" s="182"/>
      <c r="AM751" s="182"/>
    </row>
    <row r="752" spans="1:39" ht="15.5">
      <c r="A752" s="729">
        <v>29</v>
      </c>
      <c r="B752" s="166" t="s">
        <v>66</v>
      </c>
      <c r="C752" s="722">
        <f t="shared" si="57"/>
        <v>592.35</v>
      </c>
      <c r="D752" s="725">
        <v>303.14999999999998</v>
      </c>
      <c r="E752" s="655">
        <f t="shared" si="55"/>
        <v>0.51177513294504928</v>
      </c>
      <c r="F752" s="243"/>
      <c r="H752" s="461"/>
      <c r="I752" s="461"/>
      <c r="J752" s="461">
        <f t="shared" si="58"/>
        <v>0</v>
      </c>
      <c r="AA752" s="693"/>
      <c r="AB752" s="693"/>
      <c r="AC752" s="461"/>
      <c r="AD752" s="465"/>
      <c r="AE752" s="723"/>
      <c r="AF752" s="331"/>
      <c r="AG752" s="182"/>
      <c r="AH752" s="182"/>
      <c r="AI752" s="182"/>
      <c r="AJ752" s="182"/>
      <c r="AK752" s="182"/>
      <c r="AL752" s="182"/>
      <c r="AM752" s="182"/>
    </row>
    <row r="753" spans="1:39" ht="15.5">
      <c r="A753" s="729">
        <v>30</v>
      </c>
      <c r="B753" s="166" t="s">
        <v>67</v>
      </c>
      <c r="C753" s="722">
        <f t="shared" si="57"/>
        <v>1380.01</v>
      </c>
      <c r="D753" s="725">
        <v>742.47</v>
      </c>
      <c r="E753" s="655">
        <f t="shared" si="55"/>
        <v>0.53801784045043155</v>
      </c>
      <c r="F753" s="243"/>
      <c r="H753" s="461"/>
      <c r="I753" s="461"/>
      <c r="J753" s="461">
        <f t="shared" si="58"/>
        <v>0</v>
      </c>
      <c r="AA753" s="693"/>
      <c r="AB753" s="693"/>
      <c r="AC753" s="461"/>
      <c r="AD753" s="465"/>
      <c r="AE753" s="723"/>
      <c r="AF753" s="331"/>
      <c r="AG753" s="182"/>
      <c r="AH753" s="182"/>
      <c r="AI753" s="182"/>
      <c r="AJ753" s="182"/>
      <c r="AK753" s="182"/>
      <c r="AL753" s="182"/>
      <c r="AM753" s="182"/>
    </row>
    <row r="754" spans="1:39" ht="15.5">
      <c r="A754" s="729">
        <v>31</v>
      </c>
      <c r="B754" s="166" t="s">
        <v>68</v>
      </c>
      <c r="C754" s="722">
        <f t="shared" si="57"/>
        <v>263.38</v>
      </c>
      <c r="D754" s="725">
        <v>138.26</v>
      </c>
      <c r="E754" s="655">
        <f t="shared" si="55"/>
        <v>0.52494494646518342</v>
      </c>
      <c r="F754" s="243"/>
      <c r="H754" s="461"/>
      <c r="I754" s="461"/>
      <c r="J754" s="461">
        <f t="shared" si="58"/>
        <v>0</v>
      </c>
      <c r="AA754" s="693"/>
      <c r="AB754" s="693"/>
      <c r="AC754" s="461"/>
      <c r="AD754" s="465"/>
      <c r="AE754" s="723"/>
      <c r="AF754" s="331"/>
      <c r="AG754" s="182"/>
      <c r="AH754" s="182"/>
      <c r="AI754" s="182"/>
      <c r="AJ754" s="182"/>
      <c r="AK754" s="182"/>
      <c r="AL754" s="182"/>
      <c r="AM754" s="182"/>
    </row>
    <row r="755" spans="1:39" ht="15.5">
      <c r="A755" s="729">
        <v>32</v>
      </c>
      <c r="B755" s="166" t="s">
        <v>69</v>
      </c>
      <c r="C755" s="722">
        <f t="shared" si="57"/>
        <v>706.85</v>
      </c>
      <c r="D755" s="725">
        <v>410.90999999999997</v>
      </c>
      <c r="E755" s="655">
        <f t="shared" si="55"/>
        <v>0.58132559949069806</v>
      </c>
      <c r="F755" s="243"/>
      <c r="H755" s="461"/>
      <c r="I755" s="461"/>
      <c r="J755" s="461">
        <f t="shared" si="58"/>
        <v>0</v>
      </c>
      <c r="AA755" s="693"/>
      <c r="AB755" s="693"/>
      <c r="AC755" s="461"/>
      <c r="AD755" s="465"/>
      <c r="AE755" s="723"/>
      <c r="AF755" s="331"/>
      <c r="AG755" s="182"/>
      <c r="AH755" s="182"/>
      <c r="AI755" s="182"/>
      <c r="AJ755" s="182"/>
      <c r="AK755" s="182"/>
      <c r="AL755" s="182"/>
      <c r="AM755" s="182"/>
    </row>
    <row r="756" spans="1:39" ht="16" thickBot="1">
      <c r="A756" s="730">
        <v>33</v>
      </c>
      <c r="B756" s="658" t="s">
        <v>70</v>
      </c>
      <c r="C756" s="731">
        <f t="shared" si="57"/>
        <v>453.17</v>
      </c>
      <c r="D756" s="732">
        <v>235.85</v>
      </c>
      <c r="E756" s="660">
        <f t="shared" si="55"/>
        <v>0.52044486616501529</v>
      </c>
      <c r="F756" s="15"/>
      <c r="H756" s="461"/>
      <c r="I756" s="461"/>
      <c r="J756" s="461">
        <f t="shared" si="58"/>
        <v>0</v>
      </c>
      <c r="AA756" s="708">
        <f>SUM(AA724:AA750)</f>
        <v>0</v>
      </c>
      <c r="AB756" s="708"/>
      <c r="AC756" s="709">
        <f>SUM(AC724:AC750)</f>
        <v>0</v>
      </c>
      <c r="AD756" s="425">
        <f t="shared" si="56"/>
        <v>0</v>
      </c>
      <c r="AE756" s="733"/>
      <c r="AF756" s="380"/>
      <c r="AG756" s="182"/>
      <c r="AH756" s="182"/>
      <c r="AI756" s="182"/>
      <c r="AJ756" s="182"/>
      <c r="AK756" s="182"/>
      <c r="AL756" s="182"/>
      <c r="AM756" s="182"/>
    </row>
    <row r="757" spans="1:39" ht="21" customHeight="1" thickBot="1">
      <c r="A757" s="734"/>
      <c r="B757" s="735" t="s">
        <v>84</v>
      </c>
      <c r="C757" s="736">
        <f>SUM(C724:C756)</f>
        <v>45267.149999999994</v>
      </c>
      <c r="D757" s="737">
        <f>SUM(D724:D756)</f>
        <v>23790.39</v>
      </c>
      <c r="E757" s="738">
        <f t="shared" si="55"/>
        <v>0.52555528678081131</v>
      </c>
      <c r="F757" s="15"/>
      <c r="H757" s="407">
        <f>SUM(H724:H756)</f>
        <v>0</v>
      </c>
      <c r="I757" s="407">
        <f>SUM(I724:I756)</f>
        <v>0</v>
      </c>
      <c r="J757" s="665">
        <f>SUM(H757:I757)</f>
        <v>0</v>
      </c>
      <c r="AF757" s="182"/>
      <c r="AG757" s="182"/>
      <c r="AH757" s="182"/>
      <c r="AI757" s="182"/>
      <c r="AJ757" s="182"/>
      <c r="AK757" s="182"/>
      <c r="AL757" s="182"/>
      <c r="AM757" s="182"/>
    </row>
    <row r="758" spans="1:39" ht="21" customHeight="1" thickBot="1">
      <c r="A758" s="283"/>
      <c r="B758" s="368"/>
      <c r="C758" s="739"/>
      <c r="D758" s="332"/>
      <c r="E758" s="317"/>
      <c r="F758" s="15"/>
      <c r="AF758" s="182"/>
      <c r="AG758" s="182"/>
      <c r="AH758" s="182"/>
      <c r="AI758" s="182"/>
      <c r="AJ758" s="182"/>
      <c r="AK758" s="182"/>
      <c r="AL758" s="182"/>
      <c r="AM758" s="182"/>
    </row>
    <row r="759" spans="1:39" s="749" customFormat="1" ht="18" customHeight="1" thickBot="1">
      <c r="A759" s="740" t="s">
        <v>372</v>
      </c>
      <c r="B759" s="741"/>
      <c r="C759" s="741"/>
      <c r="D759" s="742"/>
      <c r="E759" s="743"/>
      <c r="F759" s="744"/>
      <c r="G759" s="745"/>
      <c r="H759" s="746"/>
      <c r="I759" s="747"/>
      <c r="J759" s="746"/>
      <c r="K759" s="746"/>
      <c r="L759" s="746"/>
      <c r="M759" s="746"/>
      <c r="N759" s="746"/>
      <c r="O759" s="746"/>
      <c r="P759" s="748"/>
      <c r="Q759" s="746"/>
      <c r="R759" s="746"/>
      <c r="S759" s="746"/>
      <c r="T759" s="746"/>
      <c r="U759" s="746"/>
      <c r="V759" s="746"/>
      <c r="W759" s="746"/>
      <c r="X759" s="746"/>
      <c r="AF759" s="750"/>
      <c r="AG759" s="750"/>
      <c r="AH759" s="750"/>
      <c r="AI759" s="750"/>
      <c r="AJ759" s="750"/>
      <c r="AK759" s="750"/>
      <c r="AL759" s="750"/>
      <c r="AM759" s="750"/>
    </row>
    <row r="760" spans="1:39" ht="18" hidden="1" customHeight="1">
      <c r="A760" s="751"/>
      <c r="B760" s="752"/>
      <c r="C760" s="752"/>
      <c r="D760" s="753"/>
      <c r="E760" s="754"/>
      <c r="F760" s="755"/>
      <c r="G760" s="137"/>
      <c r="H760" s="129"/>
      <c r="I760" s="756"/>
      <c r="J760" s="129"/>
      <c r="K760" s="129"/>
      <c r="L760" s="129"/>
      <c r="M760" s="129"/>
      <c r="N760" s="129"/>
      <c r="O760" s="129"/>
      <c r="P760" s="757"/>
      <c r="Q760" s="129"/>
      <c r="R760" s="129"/>
      <c r="S760" s="129"/>
      <c r="T760" s="129"/>
      <c r="U760" s="129"/>
      <c r="V760" s="129"/>
      <c r="W760" s="129"/>
      <c r="X760" s="129"/>
    </row>
    <row r="761" spans="1:39" s="67" customFormat="1" ht="18" customHeight="1" thickBot="1">
      <c r="A761" s="758" t="s">
        <v>182</v>
      </c>
      <c r="B761" s="759"/>
      <c r="C761" s="759"/>
      <c r="D761" s="760"/>
      <c r="E761" s="761"/>
      <c r="F761" s="762"/>
      <c r="G761" s="763"/>
      <c r="H761" s="745"/>
      <c r="I761" s="756"/>
      <c r="J761" s="745"/>
      <c r="K761" s="745"/>
      <c r="L761" s="745"/>
      <c r="M761" s="745"/>
      <c r="N761" s="745"/>
      <c r="O761" s="745"/>
      <c r="P761" s="764"/>
      <c r="Q761" s="745"/>
      <c r="R761" s="745"/>
      <c r="S761" s="745"/>
      <c r="T761" s="745"/>
      <c r="U761" s="745"/>
      <c r="V761" s="745"/>
      <c r="W761" s="745"/>
      <c r="X761" s="745"/>
    </row>
    <row r="762" spans="1:39" ht="18" customHeight="1" thickBot="1">
      <c r="A762" s="283"/>
      <c r="B762" s="368"/>
      <c r="C762" s="739"/>
      <c r="D762" s="332"/>
      <c r="E762" s="179"/>
      <c r="F762" s="15"/>
    </row>
    <row r="763" spans="1:39" ht="14">
      <c r="A763" s="765" t="s">
        <v>85</v>
      </c>
      <c r="B763" s="766" t="s">
        <v>78</v>
      </c>
      <c r="C763" s="766" t="s">
        <v>183</v>
      </c>
      <c r="D763" s="766" t="s">
        <v>184</v>
      </c>
      <c r="E763" s="767" t="s">
        <v>185</v>
      </c>
      <c r="F763" s="15"/>
    </row>
    <row r="764" spans="1:39" s="74" customFormat="1" ht="15.5">
      <c r="A764" s="768">
        <v>1</v>
      </c>
      <c r="B764" s="161" t="s">
        <v>38</v>
      </c>
      <c r="C764" s="769">
        <v>0.69509175437071158</v>
      </c>
      <c r="D764" s="520">
        <v>0.51453405753623649</v>
      </c>
      <c r="E764" s="770">
        <f t="shared" ref="E764:E797" si="59">(D764-C764)*100</f>
        <v>-18.055769683447508</v>
      </c>
      <c r="F764" s="771"/>
      <c r="G764" s="9"/>
      <c r="H764" s="606"/>
      <c r="I764" s="608"/>
      <c r="J764" s="9"/>
      <c r="K764" s="9"/>
      <c r="L764" s="9"/>
      <c r="M764" s="9"/>
      <c r="N764" s="9"/>
      <c r="O764" s="9"/>
      <c r="P764" s="609"/>
      <c r="Q764" s="9"/>
      <c r="R764" s="9"/>
      <c r="S764" s="9"/>
      <c r="T764" s="9"/>
      <c r="U764" s="9"/>
      <c r="V764" s="9"/>
      <c r="W764" s="9"/>
      <c r="X764" s="9"/>
      <c r="Y764" s="606"/>
    </row>
    <row r="765" spans="1:39" s="74" customFormat="1" ht="15.5">
      <c r="A765" s="772">
        <v>2</v>
      </c>
      <c r="B765" s="161" t="s">
        <v>39</v>
      </c>
      <c r="C765" s="769">
        <v>0.65282391251920346</v>
      </c>
      <c r="D765" s="520">
        <v>0.53259822249007638</v>
      </c>
      <c r="E765" s="770">
        <f t="shared" si="59"/>
        <v>-12.022569002912709</v>
      </c>
      <c r="F765" s="771"/>
      <c r="G765" s="9"/>
      <c r="H765" s="606"/>
      <c r="I765" s="608"/>
      <c r="J765" s="9"/>
      <c r="K765" s="9"/>
      <c r="L765" s="9"/>
      <c r="M765" s="9"/>
      <c r="N765" s="9"/>
      <c r="O765" s="9"/>
      <c r="P765" s="609"/>
      <c r="Q765" s="9"/>
      <c r="R765" s="9"/>
      <c r="S765" s="9"/>
      <c r="T765" s="9"/>
      <c r="U765" s="9"/>
      <c r="V765" s="9"/>
      <c r="W765" s="9"/>
      <c r="X765" s="9"/>
      <c r="Y765" s="606"/>
    </row>
    <row r="766" spans="1:39" s="74" customFormat="1" ht="15.5">
      <c r="A766" s="772">
        <v>3</v>
      </c>
      <c r="B766" s="161" t="s">
        <v>40</v>
      </c>
      <c r="C766" s="769">
        <v>0.54894720979444733</v>
      </c>
      <c r="D766" s="520">
        <v>0.51562871687520806</v>
      </c>
      <c r="E766" s="770">
        <f t="shared" si="59"/>
        <v>-3.3318492919239273</v>
      </c>
      <c r="F766" s="771"/>
      <c r="G766" s="9"/>
      <c r="H766" s="606"/>
      <c r="I766" s="608"/>
      <c r="J766" s="9"/>
      <c r="K766" s="9"/>
      <c r="L766" s="9"/>
      <c r="M766" s="9"/>
      <c r="N766" s="9"/>
      <c r="O766" s="9"/>
      <c r="P766" s="609"/>
      <c r="Q766" s="9"/>
      <c r="R766" s="9"/>
      <c r="S766" s="9"/>
      <c r="T766" s="9"/>
      <c r="U766" s="9"/>
      <c r="V766" s="9"/>
      <c r="W766" s="9"/>
      <c r="X766" s="9"/>
      <c r="Y766" s="606"/>
    </row>
    <row r="767" spans="1:39" s="74" customFormat="1" ht="15.5">
      <c r="A767" s="772">
        <v>4</v>
      </c>
      <c r="B767" s="161" t="s">
        <v>41</v>
      </c>
      <c r="C767" s="769">
        <v>0.6917813880114847</v>
      </c>
      <c r="D767" s="520">
        <v>0.53007039031711767</v>
      </c>
      <c r="E767" s="770">
        <f t="shared" si="59"/>
        <v>-16.171099769436704</v>
      </c>
      <c r="F767" s="771"/>
      <c r="G767" s="9"/>
      <c r="H767" s="606"/>
      <c r="I767" s="608"/>
      <c r="J767" s="9"/>
      <c r="K767" s="9"/>
      <c r="L767" s="9"/>
      <c r="M767" s="9"/>
      <c r="N767" s="9"/>
      <c r="O767" s="9"/>
      <c r="P767" s="609"/>
      <c r="Q767" s="9"/>
      <c r="R767" s="9"/>
      <c r="S767" s="9"/>
      <c r="T767" s="9"/>
      <c r="U767" s="9"/>
      <c r="V767" s="9"/>
      <c r="W767" s="9"/>
      <c r="X767" s="9"/>
      <c r="Y767" s="606"/>
    </row>
    <row r="768" spans="1:39" s="74" customFormat="1" ht="15.5">
      <c r="A768" s="772">
        <v>5</v>
      </c>
      <c r="B768" s="161" t="s">
        <v>42</v>
      </c>
      <c r="C768" s="769">
        <v>0.69619271885910672</v>
      </c>
      <c r="D768" s="520">
        <v>0.51514310536222785</v>
      </c>
      <c r="E768" s="770">
        <f t="shared" si="59"/>
        <v>-18.104961349687887</v>
      </c>
      <c r="F768" s="771"/>
      <c r="G768" s="9"/>
      <c r="H768" s="606"/>
      <c r="I768" s="608"/>
      <c r="J768" s="9"/>
      <c r="K768" s="9"/>
      <c r="L768" s="9"/>
      <c r="M768" s="9"/>
      <c r="N768" s="9"/>
      <c r="O768" s="9"/>
      <c r="P768" s="609"/>
      <c r="Q768" s="9"/>
      <c r="R768" s="9"/>
      <c r="S768" s="9"/>
      <c r="T768" s="9"/>
      <c r="U768" s="9"/>
      <c r="V768" s="9"/>
      <c r="W768" s="9"/>
      <c r="X768" s="9"/>
      <c r="Y768" s="606"/>
    </row>
    <row r="769" spans="1:142" s="9" customFormat="1" ht="15.5">
      <c r="A769" s="772">
        <v>6</v>
      </c>
      <c r="B769" s="161" t="s">
        <v>43</v>
      </c>
      <c r="C769" s="769">
        <v>0.63732663982998961</v>
      </c>
      <c r="D769" s="520">
        <v>0.54562007311778815</v>
      </c>
      <c r="E769" s="770">
        <f t="shared" si="59"/>
        <v>-9.1706566712201454</v>
      </c>
      <c r="F769" s="771"/>
      <c r="H769" s="606"/>
      <c r="I769" s="608"/>
      <c r="P769" s="609"/>
      <c r="Y769" s="606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/>
      <c r="AK769" s="74"/>
      <c r="AL769" s="74"/>
      <c r="AM769" s="74"/>
      <c r="AN769" s="74"/>
      <c r="AO769" s="74"/>
      <c r="AP769" s="74"/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CB769" s="74"/>
      <c r="CC769" s="74"/>
      <c r="CD769" s="74"/>
      <c r="CE769" s="74"/>
      <c r="CF769" s="74"/>
      <c r="CG769" s="74"/>
      <c r="CH769" s="74"/>
      <c r="CI769" s="74"/>
      <c r="CJ769" s="74"/>
      <c r="CK769" s="74"/>
      <c r="CL769" s="74"/>
      <c r="CM769" s="74"/>
      <c r="CN769" s="74"/>
      <c r="CO769" s="74"/>
      <c r="CP769" s="74"/>
      <c r="CQ769" s="74"/>
      <c r="CR769" s="74"/>
      <c r="CS769" s="74"/>
      <c r="CT769" s="74"/>
      <c r="CU769" s="74"/>
      <c r="CV769" s="74"/>
      <c r="CW769" s="74"/>
      <c r="CX769" s="74"/>
      <c r="CY769" s="74"/>
      <c r="CZ769" s="74"/>
      <c r="DA769" s="74"/>
      <c r="DB769" s="74"/>
      <c r="DC769" s="74"/>
      <c r="DD769" s="74"/>
      <c r="DE769" s="74"/>
      <c r="DF769" s="74"/>
      <c r="DG769" s="74"/>
      <c r="DH769" s="74"/>
      <c r="DI769" s="74"/>
      <c r="DJ769" s="74"/>
      <c r="DK769" s="74"/>
      <c r="DL769" s="74"/>
      <c r="DM769" s="74"/>
      <c r="DN769" s="74"/>
      <c r="DO769" s="74"/>
      <c r="DP769" s="74"/>
      <c r="DQ769" s="74"/>
      <c r="DR769" s="74"/>
      <c r="DS769" s="74"/>
      <c r="DT769" s="74"/>
      <c r="DU769" s="74"/>
      <c r="DV769" s="74"/>
      <c r="DW769" s="74"/>
      <c r="DX769" s="74"/>
      <c r="DY769" s="74"/>
      <c r="DZ769" s="74"/>
      <c r="EA769" s="74"/>
      <c r="EB769" s="74"/>
      <c r="EC769" s="74"/>
      <c r="ED769" s="74"/>
      <c r="EE769" s="74"/>
      <c r="EF769" s="74"/>
      <c r="EG769" s="74"/>
      <c r="EH769" s="74"/>
      <c r="EI769" s="74"/>
      <c r="EJ769" s="74"/>
      <c r="EK769" s="74"/>
      <c r="EL769" s="74"/>
    </row>
    <row r="770" spans="1:142" s="9" customFormat="1" ht="15.5">
      <c r="A770" s="772">
        <v>7</v>
      </c>
      <c r="B770" s="161" t="s">
        <v>44</v>
      </c>
      <c r="C770" s="769">
        <v>0.69102989390538228</v>
      </c>
      <c r="D770" s="520">
        <v>0.47428462781633235</v>
      </c>
      <c r="E770" s="770">
        <f t="shared" si="59"/>
        <v>-21.674526608904994</v>
      </c>
      <c r="F770" s="771"/>
      <c r="H770" s="606"/>
      <c r="I770" s="608"/>
      <c r="P770" s="609"/>
      <c r="Y770" s="606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  <c r="AL770" s="74"/>
      <c r="AM770" s="74"/>
      <c r="AN770" s="74"/>
      <c r="AO770" s="74"/>
      <c r="AP770" s="74"/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CB770" s="74"/>
      <c r="CC770" s="74"/>
      <c r="CD770" s="74"/>
      <c r="CE770" s="74"/>
      <c r="CF770" s="74"/>
      <c r="CG770" s="74"/>
      <c r="CH770" s="74"/>
      <c r="CI770" s="74"/>
      <c r="CJ770" s="74"/>
      <c r="CK770" s="74"/>
      <c r="CL770" s="74"/>
      <c r="CM770" s="74"/>
      <c r="CN770" s="74"/>
      <c r="CO770" s="74"/>
      <c r="CP770" s="74"/>
      <c r="CQ770" s="74"/>
      <c r="CR770" s="74"/>
      <c r="CS770" s="74"/>
      <c r="CT770" s="74"/>
      <c r="CU770" s="74"/>
      <c r="CV770" s="74"/>
      <c r="CW770" s="74"/>
      <c r="CX770" s="74"/>
      <c r="CY770" s="74"/>
      <c r="CZ770" s="74"/>
      <c r="DA770" s="74"/>
      <c r="DB770" s="74"/>
      <c r="DC770" s="74"/>
      <c r="DD770" s="74"/>
      <c r="DE770" s="74"/>
      <c r="DF770" s="74"/>
      <c r="DG770" s="74"/>
      <c r="DH770" s="74"/>
      <c r="DI770" s="74"/>
      <c r="DJ770" s="74"/>
      <c r="DK770" s="74"/>
      <c r="DL770" s="74"/>
      <c r="DM770" s="74"/>
      <c r="DN770" s="74"/>
      <c r="DO770" s="74"/>
      <c r="DP770" s="74"/>
      <c r="DQ770" s="74"/>
      <c r="DR770" s="74"/>
      <c r="DS770" s="74"/>
      <c r="DT770" s="74"/>
      <c r="DU770" s="74"/>
      <c r="DV770" s="74"/>
      <c r="DW770" s="74"/>
      <c r="DX770" s="74"/>
      <c r="DY770" s="74"/>
      <c r="DZ770" s="74"/>
      <c r="EA770" s="74"/>
      <c r="EB770" s="74"/>
      <c r="EC770" s="74"/>
      <c r="ED770" s="74"/>
      <c r="EE770" s="74"/>
      <c r="EF770" s="74"/>
      <c r="EG770" s="74"/>
      <c r="EH770" s="74"/>
      <c r="EI770" s="74"/>
      <c r="EJ770" s="74"/>
      <c r="EK770" s="74"/>
      <c r="EL770" s="74"/>
    </row>
    <row r="771" spans="1:142" s="9" customFormat="1" ht="15.5">
      <c r="A771" s="772">
        <v>8</v>
      </c>
      <c r="B771" s="161" t="s">
        <v>45</v>
      </c>
      <c r="C771" s="769">
        <v>0.70391320160829685</v>
      </c>
      <c r="D771" s="520">
        <v>0.55493169846715062</v>
      </c>
      <c r="E771" s="770">
        <f t="shared" si="59"/>
        <v>-14.898150314114622</v>
      </c>
      <c r="F771" s="771"/>
      <c r="H771" s="606"/>
      <c r="I771" s="608"/>
      <c r="P771" s="609"/>
      <c r="Y771" s="606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  <c r="AL771" s="74"/>
      <c r="AM771" s="74"/>
      <c r="AN771" s="74"/>
      <c r="AO771" s="74"/>
      <c r="AP771" s="74"/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CB771" s="74"/>
      <c r="CC771" s="74"/>
      <c r="CD771" s="74"/>
      <c r="CE771" s="74"/>
      <c r="CF771" s="74"/>
      <c r="CG771" s="74"/>
      <c r="CH771" s="74"/>
      <c r="CI771" s="74"/>
      <c r="CJ771" s="74"/>
      <c r="CK771" s="74"/>
      <c r="CL771" s="74"/>
      <c r="CM771" s="74"/>
      <c r="CN771" s="74"/>
      <c r="CO771" s="74"/>
      <c r="CP771" s="74"/>
      <c r="CQ771" s="74"/>
      <c r="CR771" s="74"/>
      <c r="CS771" s="74"/>
      <c r="CT771" s="74"/>
      <c r="CU771" s="74"/>
      <c r="CV771" s="74"/>
      <c r="CW771" s="74"/>
      <c r="CX771" s="74"/>
      <c r="CY771" s="74"/>
      <c r="CZ771" s="74"/>
      <c r="DA771" s="74"/>
      <c r="DB771" s="74"/>
      <c r="DC771" s="74"/>
      <c r="DD771" s="74"/>
      <c r="DE771" s="74"/>
      <c r="DF771" s="74"/>
      <c r="DG771" s="74"/>
      <c r="DH771" s="74"/>
      <c r="DI771" s="74"/>
      <c r="DJ771" s="74"/>
      <c r="DK771" s="74"/>
      <c r="DL771" s="74"/>
      <c r="DM771" s="74"/>
      <c r="DN771" s="74"/>
      <c r="DO771" s="74"/>
      <c r="DP771" s="74"/>
      <c r="DQ771" s="74"/>
      <c r="DR771" s="74"/>
      <c r="DS771" s="74"/>
      <c r="DT771" s="74"/>
      <c r="DU771" s="74"/>
      <c r="DV771" s="74"/>
      <c r="DW771" s="74"/>
      <c r="DX771" s="74"/>
      <c r="DY771" s="74"/>
      <c r="DZ771" s="74"/>
      <c r="EA771" s="74"/>
      <c r="EB771" s="74"/>
      <c r="EC771" s="74"/>
      <c r="ED771" s="74"/>
      <c r="EE771" s="74"/>
      <c r="EF771" s="74"/>
      <c r="EG771" s="74"/>
      <c r="EH771" s="74"/>
      <c r="EI771" s="74"/>
      <c r="EJ771" s="74"/>
      <c r="EK771" s="74"/>
      <c r="EL771" s="74"/>
    </row>
    <row r="772" spans="1:142" s="9" customFormat="1" ht="15.5">
      <c r="A772" s="772">
        <v>9</v>
      </c>
      <c r="B772" s="161" t="s">
        <v>46</v>
      </c>
      <c r="C772" s="769">
        <v>0.61126292891718648</v>
      </c>
      <c r="D772" s="520">
        <v>0.49468190005390422</v>
      </c>
      <c r="E772" s="770">
        <f t="shared" si="59"/>
        <v>-11.658102886328226</v>
      </c>
      <c r="F772" s="771"/>
      <c r="H772" s="606"/>
      <c r="I772" s="608"/>
      <c r="P772" s="609"/>
      <c r="Y772" s="606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  <c r="AL772" s="74"/>
      <c r="AM772" s="74"/>
      <c r="AN772" s="74"/>
      <c r="AO772" s="74"/>
      <c r="AP772" s="74"/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CB772" s="74"/>
      <c r="CC772" s="74"/>
      <c r="CD772" s="74"/>
      <c r="CE772" s="74"/>
      <c r="CF772" s="74"/>
      <c r="CG772" s="74"/>
      <c r="CH772" s="74"/>
      <c r="CI772" s="74"/>
      <c r="CJ772" s="74"/>
      <c r="CK772" s="74"/>
      <c r="CL772" s="74"/>
      <c r="CM772" s="74"/>
      <c r="CN772" s="74"/>
      <c r="CO772" s="74"/>
      <c r="CP772" s="74"/>
      <c r="CQ772" s="74"/>
      <c r="CR772" s="74"/>
      <c r="CS772" s="74"/>
      <c r="CT772" s="74"/>
      <c r="CU772" s="74"/>
      <c r="CV772" s="74"/>
      <c r="CW772" s="74"/>
      <c r="CX772" s="74"/>
      <c r="CY772" s="74"/>
      <c r="CZ772" s="74"/>
      <c r="DA772" s="74"/>
      <c r="DB772" s="74"/>
      <c r="DC772" s="74"/>
      <c r="DD772" s="74"/>
      <c r="DE772" s="74"/>
      <c r="DF772" s="74"/>
      <c r="DG772" s="74"/>
      <c r="DH772" s="74"/>
      <c r="DI772" s="74"/>
      <c r="DJ772" s="74"/>
      <c r="DK772" s="74"/>
      <c r="DL772" s="74"/>
      <c r="DM772" s="74"/>
      <c r="DN772" s="74"/>
      <c r="DO772" s="74"/>
      <c r="DP772" s="74"/>
      <c r="DQ772" s="74"/>
      <c r="DR772" s="74"/>
      <c r="DS772" s="74"/>
      <c r="DT772" s="74"/>
      <c r="DU772" s="74"/>
      <c r="DV772" s="74"/>
      <c r="DW772" s="74"/>
      <c r="DX772" s="74"/>
      <c r="DY772" s="74"/>
      <c r="DZ772" s="74"/>
      <c r="EA772" s="74"/>
      <c r="EB772" s="74"/>
      <c r="EC772" s="74"/>
      <c r="ED772" s="74"/>
      <c r="EE772" s="74"/>
      <c r="EF772" s="74"/>
      <c r="EG772" s="74"/>
      <c r="EH772" s="74"/>
      <c r="EI772" s="74"/>
      <c r="EJ772" s="74"/>
      <c r="EK772" s="74"/>
      <c r="EL772" s="74"/>
    </row>
    <row r="773" spans="1:142" s="9" customFormat="1" ht="15.5">
      <c r="A773" s="772">
        <v>10</v>
      </c>
      <c r="B773" s="161" t="s">
        <v>47</v>
      </c>
      <c r="C773" s="769">
        <v>0.4373985147978956</v>
      </c>
      <c r="D773" s="520">
        <v>0.4485593391094097</v>
      </c>
      <c r="E773" s="770">
        <f t="shared" si="59"/>
        <v>1.1160824311514106</v>
      </c>
      <c r="F773" s="771"/>
      <c r="H773" s="606"/>
      <c r="I773" s="608"/>
      <c r="P773" s="609"/>
      <c r="Y773" s="606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  <c r="AL773" s="74"/>
      <c r="AM773" s="74"/>
      <c r="AN773" s="74"/>
      <c r="AO773" s="74"/>
      <c r="AP773" s="74"/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  <c r="CZ773" s="74"/>
      <c r="DA773" s="74"/>
      <c r="DB773" s="74"/>
      <c r="DC773" s="74"/>
      <c r="DD773" s="74"/>
      <c r="DE773" s="74"/>
      <c r="DF773" s="74"/>
      <c r="DG773" s="74"/>
      <c r="DH773" s="74"/>
      <c r="DI773" s="74"/>
      <c r="DJ773" s="74"/>
      <c r="DK773" s="74"/>
      <c r="DL773" s="74"/>
      <c r="DM773" s="74"/>
      <c r="DN773" s="74"/>
      <c r="DO773" s="74"/>
      <c r="DP773" s="74"/>
      <c r="DQ773" s="74"/>
      <c r="DR773" s="74"/>
      <c r="DS773" s="74"/>
      <c r="DT773" s="74"/>
      <c r="DU773" s="74"/>
      <c r="DV773" s="74"/>
      <c r="DW773" s="74"/>
      <c r="DX773" s="74"/>
      <c r="DY773" s="74"/>
      <c r="DZ773" s="74"/>
      <c r="EA773" s="74"/>
      <c r="EB773" s="74"/>
      <c r="EC773" s="74"/>
      <c r="ED773" s="74"/>
      <c r="EE773" s="74"/>
      <c r="EF773" s="74"/>
      <c r="EG773" s="74"/>
      <c r="EH773" s="74"/>
      <c r="EI773" s="74"/>
      <c r="EJ773" s="74"/>
      <c r="EK773" s="74"/>
      <c r="EL773" s="74"/>
    </row>
    <row r="774" spans="1:142" s="9" customFormat="1" ht="15.5">
      <c r="A774" s="772">
        <v>11</v>
      </c>
      <c r="B774" s="161" t="s">
        <v>48</v>
      </c>
      <c r="C774" s="769">
        <v>0.64025417438669185</v>
      </c>
      <c r="D774" s="520">
        <v>0.55664001720050482</v>
      </c>
      <c r="E774" s="770">
        <f t="shared" si="59"/>
        <v>-8.3614157186187033</v>
      </c>
      <c r="F774" s="771"/>
      <c r="H774" s="606"/>
      <c r="I774" s="608"/>
      <c r="P774" s="609"/>
      <c r="Y774" s="606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  <c r="AL774" s="74"/>
      <c r="AM774" s="74"/>
      <c r="AN774" s="74"/>
      <c r="AO774" s="74"/>
      <c r="AP774" s="74"/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CB774" s="74"/>
      <c r="CC774" s="74"/>
      <c r="CD774" s="74"/>
      <c r="CE774" s="74"/>
      <c r="CF774" s="74"/>
      <c r="CG774" s="74"/>
      <c r="CH774" s="74"/>
      <c r="CI774" s="74"/>
      <c r="CJ774" s="74"/>
      <c r="CK774" s="74"/>
      <c r="CL774" s="74"/>
      <c r="CM774" s="74"/>
      <c r="CN774" s="74"/>
      <c r="CO774" s="74"/>
      <c r="CP774" s="74"/>
      <c r="CQ774" s="74"/>
      <c r="CR774" s="74"/>
      <c r="CS774" s="74"/>
      <c r="CT774" s="74"/>
      <c r="CU774" s="74"/>
      <c r="CV774" s="74"/>
      <c r="CW774" s="74"/>
      <c r="CX774" s="74"/>
      <c r="CY774" s="74"/>
      <c r="CZ774" s="74"/>
      <c r="DA774" s="74"/>
      <c r="DB774" s="74"/>
      <c r="DC774" s="74"/>
      <c r="DD774" s="74"/>
      <c r="DE774" s="74"/>
      <c r="DF774" s="74"/>
      <c r="DG774" s="74"/>
      <c r="DH774" s="74"/>
      <c r="DI774" s="74"/>
      <c r="DJ774" s="74"/>
      <c r="DK774" s="74"/>
      <c r="DL774" s="74"/>
      <c r="DM774" s="74"/>
      <c r="DN774" s="74"/>
      <c r="DO774" s="74"/>
      <c r="DP774" s="74"/>
      <c r="DQ774" s="74"/>
      <c r="DR774" s="74"/>
      <c r="DS774" s="74"/>
      <c r="DT774" s="74"/>
      <c r="DU774" s="74"/>
      <c r="DV774" s="74"/>
      <c r="DW774" s="74"/>
      <c r="DX774" s="74"/>
      <c r="DY774" s="74"/>
      <c r="DZ774" s="74"/>
      <c r="EA774" s="74"/>
      <c r="EB774" s="74"/>
      <c r="EC774" s="74"/>
      <c r="ED774" s="74"/>
      <c r="EE774" s="74"/>
      <c r="EF774" s="74"/>
      <c r="EG774" s="74"/>
      <c r="EH774" s="74"/>
      <c r="EI774" s="74"/>
      <c r="EJ774" s="74"/>
      <c r="EK774" s="74"/>
      <c r="EL774" s="74"/>
    </row>
    <row r="775" spans="1:142" s="9" customFormat="1" ht="15.5">
      <c r="A775" s="772">
        <v>12</v>
      </c>
      <c r="B775" s="161" t="s">
        <v>49</v>
      </c>
      <c r="C775" s="769">
        <v>0.41261464022035521</v>
      </c>
      <c r="D775" s="520">
        <v>0.49346526521941708</v>
      </c>
      <c r="E775" s="770">
        <f t="shared" si="59"/>
        <v>8.0850624999061864</v>
      </c>
      <c r="F775" s="771"/>
      <c r="H775" s="606"/>
      <c r="I775" s="608"/>
      <c r="P775" s="609"/>
      <c r="Y775" s="606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  <c r="AL775" s="74"/>
      <c r="AM775" s="74"/>
      <c r="AN775" s="74"/>
      <c r="AO775" s="74"/>
      <c r="AP775" s="74"/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CB775" s="74"/>
      <c r="CC775" s="74"/>
      <c r="CD775" s="74"/>
      <c r="CE775" s="74"/>
      <c r="CF775" s="74"/>
      <c r="CG775" s="74"/>
      <c r="CH775" s="74"/>
      <c r="CI775" s="74"/>
      <c r="CJ775" s="74"/>
      <c r="CK775" s="74"/>
      <c r="CL775" s="74"/>
      <c r="CM775" s="74"/>
      <c r="CN775" s="74"/>
      <c r="CO775" s="74"/>
      <c r="CP775" s="74"/>
      <c r="CQ775" s="74"/>
      <c r="CR775" s="74"/>
      <c r="CS775" s="74"/>
      <c r="CT775" s="74"/>
      <c r="CU775" s="74"/>
      <c r="CV775" s="74"/>
      <c r="CW775" s="74"/>
      <c r="CX775" s="74"/>
      <c r="CY775" s="74"/>
      <c r="CZ775" s="74"/>
      <c r="DA775" s="74"/>
      <c r="DB775" s="74"/>
      <c r="DC775" s="74"/>
      <c r="DD775" s="74"/>
      <c r="DE775" s="74"/>
      <c r="DF775" s="74"/>
      <c r="DG775" s="74"/>
      <c r="DH775" s="74"/>
      <c r="DI775" s="74"/>
      <c r="DJ775" s="74"/>
      <c r="DK775" s="74"/>
      <c r="DL775" s="74"/>
      <c r="DM775" s="74"/>
      <c r="DN775" s="74"/>
      <c r="DO775" s="74"/>
      <c r="DP775" s="74"/>
      <c r="DQ775" s="74"/>
      <c r="DR775" s="74"/>
      <c r="DS775" s="74"/>
      <c r="DT775" s="74"/>
      <c r="DU775" s="74"/>
      <c r="DV775" s="74"/>
      <c r="DW775" s="74"/>
      <c r="DX775" s="74"/>
      <c r="DY775" s="74"/>
      <c r="DZ775" s="74"/>
      <c r="EA775" s="74"/>
      <c r="EB775" s="74"/>
      <c r="EC775" s="74"/>
      <c r="ED775" s="74"/>
      <c r="EE775" s="74"/>
      <c r="EF775" s="74"/>
      <c r="EG775" s="74"/>
      <c r="EH775" s="74"/>
      <c r="EI775" s="74"/>
      <c r="EJ775" s="74"/>
      <c r="EK775" s="74"/>
      <c r="EL775" s="74"/>
    </row>
    <row r="776" spans="1:142" s="9" customFormat="1" ht="15.5">
      <c r="A776" s="772">
        <v>13</v>
      </c>
      <c r="B776" s="161" t="s">
        <v>50</v>
      </c>
      <c r="C776" s="769">
        <v>0.62343242198903281</v>
      </c>
      <c r="D776" s="520">
        <v>0.51547535306531045</v>
      </c>
      <c r="E776" s="770">
        <f t="shared" si="59"/>
        <v>-10.795706892372237</v>
      </c>
      <c r="F776" s="771"/>
      <c r="H776" s="606"/>
      <c r="I776" s="608"/>
      <c r="P776" s="609"/>
      <c r="Y776" s="606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  <c r="AL776" s="74"/>
      <c r="AM776" s="74"/>
      <c r="AN776" s="74"/>
      <c r="AO776" s="74"/>
      <c r="AP776" s="74"/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CB776" s="74"/>
      <c r="CC776" s="74"/>
      <c r="CD776" s="74"/>
      <c r="CE776" s="74"/>
      <c r="CF776" s="74"/>
      <c r="CG776" s="74"/>
      <c r="CH776" s="74"/>
      <c r="CI776" s="74"/>
      <c r="CJ776" s="74"/>
      <c r="CK776" s="74"/>
      <c r="CL776" s="74"/>
      <c r="CM776" s="74"/>
      <c r="CN776" s="74"/>
      <c r="CO776" s="74"/>
      <c r="CP776" s="74"/>
      <c r="CQ776" s="74"/>
      <c r="CR776" s="74"/>
      <c r="CS776" s="74"/>
      <c r="CT776" s="74"/>
      <c r="CU776" s="74"/>
      <c r="CV776" s="74"/>
      <c r="CW776" s="74"/>
      <c r="CX776" s="74"/>
      <c r="CY776" s="74"/>
      <c r="CZ776" s="74"/>
      <c r="DA776" s="74"/>
      <c r="DB776" s="74"/>
      <c r="DC776" s="74"/>
      <c r="DD776" s="74"/>
      <c r="DE776" s="74"/>
      <c r="DF776" s="74"/>
      <c r="DG776" s="74"/>
      <c r="DH776" s="74"/>
      <c r="DI776" s="74"/>
      <c r="DJ776" s="74"/>
      <c r="DK776" s="74"/>
      <c r="DL776" s="74"/>
      <c r="DM776" s="74"/>
      <c r="DN776" s="74"/>
      <c r="DO776" s="74"/>
      <c r="DP776" s="74"/>
      <c r="DQ776" s="74"/>
      <c r="DR776" s="74"/>
      <c r="DS776" s="74"/>
      <c r="DT776" s="74"/>
      <c r="DU776" s="74"/>
      <c r="DV776" s="74"/>
      <c r="DW776" s="74"/>
      <c r="DX776" s="74"/>
      <c r="DY776" s="74"/>
      <c r="DZ776" s="74"/>
      <c r="EA776" s="74"/>
      <c r="EB776" s="74"/>
      <c r="EC776" s="74"/>
      <c r="ED776" s="74"/>
      <c r="EE776" s="74"/>
      <c r="EF776" s="74"/>
      <c r="EG776" s="74"/>
      <c r="EH776" s="74"/>
      <c r="EI776" s="74"/>
      <c r="EJ776" s="74"/>
      <c r="EK776" s="74"/>
      <c r="EL776" s="74"/>
    </row>
    <row r="777" spans="1:142" s="9" customFormat="1" ht="15.5">
      <c r="A777" s="772">
        <v>14</v>
      </c>
      <c r="B777" s="161" t="s">
        <v>51</v>
      </c>
      <c r="C777" s="769">
        <v>0.69868449780349773</v>
      </c>
      <c r="D777" s="520">
        <v>0.49920682558737778</v>
      </c>
      <c r="E777" s="770">
        <f t="shared" si="59"/>
        <v>-19.947767221611993</v>
      </c>
      <c r="F777" s="771"/>
      <c r="H777" s="606"/>
      <c r="I777" s="608"/>
      <c r="P777" s="609"/>
      <c r="Y777" s="606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/>
      <c r="AL777" s="74"/>
      <c r="AM777" s="74"/>
      <c r="AN777" s="74"/>
      <c r="AO777" s="74"/>
      <c r="AP777" s="74"/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CB777" s="74"/>
      <c r="CC777" s="74"/>
      <c r="CD777" s="74"/>
      <c r="CE777" s="74"/>
      <c r="CF777" s="74"/>
      <c r="CG777" s="74"/>
      <c r="CH777" s="74"/>
      <c r="CI777" s="74"/>
      <c r="CJ777" s="74"/>
      <c r="CK777" s="74"/>
      <c r="CL777" s="74"/>
      <c r="CM777" s="74"/>
      <c r="CN777" s="74"/>
      <c r="CO777" s="74"/>
      <c r="CP777" s="74"/>
      <c r="CQ777" s="74"/>
      <c r="CR777" s="74"/>
      <c r="CS777" s="74"/>
      <c r="CT777" s="74"/>
      <c r="CU777" s="74"/>
      <c r="CV777" s="74"/>
      <c r="CW777" s="74"/>
      <c r="CX777" s="74"/>
      <c r="CY777" s="74"/>
      <c r="CZ777" s="74"/>
      <c r="DA777" s="74"/>
      <c r="DB777" s="74"/>
      <c r="DC777" s="74"/>
      <c r="DD777" s="74"/>
      <c r="DE777" s="74"/>
      <c r="DF777" s="74"/>
      <c r="DG777" s="74"/>
      <c r="DH777" s="74"/>
      <c r="DI777" s="74"/>
      <c r="DJ777" s="74"/>
      <c r="DK777" s="74"/>
      <c r="DL777" s="74"/>
      <c r="DM777" s="74"/>
      <c r="DN777" s="74"/>
      <c r="DO777" s="74"/>
      <c r="DP777" s="74"/>
      <c r="DQ777" s="74"/>
      <c r="DR777" s="74"/>
      <c r="DS777" s="74"/>
      <c r="DT777" s="74"/>
      <c r="DU777" s="74"/>
      <c r="DV777" s="74"/>
      <c r="DW777" s="74"/>
      <c r="DX777" s="74"/>
      <c r="DY777" s="74"/>
      <c r="DZ777" s="74"/>
      <c r="EA777" s="74"/>
      <c r="EB777" s="74"/>
      <c r="EC777" s="74"/>
      <c r="ED777" s="74"/>
      <c r="EE777" s="74"/>
      <c r="EF777" s="74"/>
      <c r="EG777" s="74"/>
      <c r="EH777" s="74"/>
      <c r="EI777" s="74"/>
      <c r="EJ777" s="74"/>
      <c r="EK777" s="74"/>
      <c r="EL777" s="74"/>
    </row>
    <row r="778" spans="1:142" s="9" customFormat="1" ht="15.5">
      <c r="A778" s="772">
        <v>15</v>
      </c>
      <c r="B778" s="161" t="s">
        <v>52</v>
      </c>
      <c r="C778" s="769">
        <v>0.42209424546480512</v>
      </c>
      <c r="D778" s="520">
        <v>0.46634578060709564</v>
      </c>
      <c r="E778" s="770">
        <f t="shared" si="59"/>
        <v>4.4251535142290521</v>
      </c>
      <c r="F778" s="771"/>
      <c r="H778" s="606"/>
      <c r="I778" s="608"/>
      <c r="P778" s="609"/>
      <c r="Y778" s="606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  <c r="AL778" s="74"/>
      <c r="AM778" s="74"/>
      <c r="AN778" s="74"/>
      <c r="AO778" s="74"/>
      <c r="AP778" s="74"/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CB778" s="74"/>
      <c r="CC778" s="74"/>
      <c r="CD778" s="74"/>
      <c r="CE778" s="74"/>
      <c r="CF778" s="74"/>
      <c r="CG778" s="74"/>
      <c r="CH778" s="74"/>
      <c r="CI778" s="74"/>
      <c r="CJ778" s="74"/>
      <c r="CK778" s="74"/>
      <c r="CL778" s="74"/>
      <c r="CM778" s="74"/>
      <c r="CN778" s="74"/>
      <c r="CO778" s="74"/>
      <c r="CP778" s="74"/>
      <c r="CQ778" s="74"/>
      <c r="CR778" s="74"/>
      <c r="CS778" s="74"/>
      <c r="CT778" s="74"/>
      <c r="CU778" s="74"/>
      <c r="CV778" s="74"/>
      <c r="CW778" s="74"/>
      <c r="CX778" s="74"/>
      <c r="CY778" s="74"/>
      <c r="CZ778" s="74"/>
      <c r="DA778" s="74"/>
      <c r="DB778" s="74"/>
      <c r="DC778" s="74"/>
      <c r="DD778" s="74"/>
      <c r="DE778" s="74"/>
      <c r="DF778" s="74"/>
      <c r="DG778" s="74"/>
      <c r="DH778" s="74"/>
      <c r="DI778" s="74"/>
      <c r="DJ778" s="74"/>
      <c r="DK778" s="74"/>
      <c r="DL778" s="74"/>
      <c r="DM778" s="74"/>
      <c r="DN778" s="74"/>
      <c r="DO778" s="74"/>
      <c r="DP778" s="74"/>
      <c r="DQ778" s="74"/>
      <c r="DR778" s="74"/>
      <c r="DS778" s="74"/>
      <c r="DT778" s="74"/>
      <c r="DU778" s="74"/>
      <c r="DV778" s="74"/>
      <c r="DW778" s="74"/>
      <c r="DX778" s="74"/>
      <c r="DY778" s="74"/>
      <c r="DZ778" s="74"/>
      <c r="EA778" s="74"/>
      <c r="EB778" s="74"/>
      <c r="EC778" s="74"/>
      <c r="ED778" s="74"/>
      <c r="EE778" s="74"/>
      <c r="EF778" s="74"/>
      <c r="EG778" s="74"/>
      <c r="EH778" s="74"/>
      <c r="EI778" s="74"/>
      <c r="EJ778" s="74"/>
      <c r="EK778" s="74"/>
      <c r="EL778" s="74"/>
    </row>
    <row r="779" spans="1:142" s="9" customFormat="1" ht="15.5">
      <c r="A779" s="772">
        <v>16</v>
      </c>
      <c r="B779" s="161" t="s">
        <v>53</v>
      </c>
      <c r="C779" s="769">
        <v>0.53224724766485521</v>
      </c>
      <c r="D779" s="520">
        <v>0.55102531601176374</v>
      </c>
      <c r="E779" s="770">
        <f t="shared" si="59"/>
        <v>1.8778068346908539</v>
      </c>
      <c r="F779" s="771"/>
      <c r="H779" s="606"/>
      <c r="I779" s="608"/>
      <c r="P779" s="609"/>
      <c r="Y779" s="606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  <c r="AL779" s="74"/>
      <c r="AM779" s="74"/>
      <c r="AN779" s="74"/>
      <c r="AO779" s="74"/>
      <c r="AP779" s="74"/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CB779" s="74"/>
      <c r="CC779" s="74"/>
      <c r="CD779" s="74"/>
      <c r="CE779" s="74"/>
      <c r="CF779" s="74"/>
      <c r="CG779" s="74"/>
      <c r="CH779" s="74"/>
      <c r="CI779" s="74"/>
      <c r="CJ779" s="74"/>
      <c r="CK779" s="74"/>
      <c r="CL779" s="74"/>
      <c r="CM779" s="74"/>
      <c r="CN779" s="74"/>
      <c r="CO779" s="74"/>
      <c r="CP779" s="74"/>
      <c r="CQ779" s="74"/>
      <c r="CR779" s="74"/>
      <c r="CS779" s="74"/>
      <c r="CT779" s="74"/>
      <c r="CU779" s="74"/>
      <c r="CV779" s="74"/>
      <c r="CW779" s="74"/>
      <c r="CX779" s="74"/>
      <c r="CY779" s="74"/>
      <c r="CZ779" s="74"/>
      <c r="DA779" s="74"/>
      <c r="DB779" s="74"/>
      <c r="DC779" s="74"/>
      <c r="DD779" s="74"/>
      <c r="DE779" s="74"/>
      <c r="DF779" s="74"/>
      <c r="DG779" s="74"/>
      <c r="DH779" s="74"/>
      <c r="DI779" s="74"/>
      <c r="DJ779" s="74"/>
      <c r="DK779" s="74"/>
      <c r="DL779" s="74"/>
      <c r="DM779" s="74"/>
      <c r="DN779" s="74"/>
      <c r="DO779" s="74"/>
      <c r="DP779" s="74"/>
      <c r="DQ779" s="74"/>
      <c r="DR779" s="74"/>
      <c r="DS779" s="74"/>
      <c r="DT779" s="74"/>
      <c r="DU779" s="74"/>
      <c r="DV779" s="74"/>
      <c r="DW779" s="74"/>
      <c r="DX779" s="74"/>
      <c r="DY779" s="74"/>
      <c r="DZ779" s="74"/>
      <c r="EA779" s="74"/>
      <c r="EB779" s="74"/>
      <c r="EC779" s="74"/>
      <c r="ED779" s="74"/>
      <c r="EE779" s="74"/>
      <c r="EF779" s="74"/>
      <c r="EG779" s="74"/>
      <c r="EH779" s="74"/>
      <c r="EI779" s="74"/>
      <c r="EJ779" s="74"/>
      <c r="EK779" s="74"/>
      <c r="EL779" s="74"/>
    </row>
    <row r="780" spans="1:142" s="9" customFormat="1" ht="15.5">
      <c r="A780" s="772">
        <v>17</v>
      </c>
      <c r="B780" s="161" t="s">
        <v>54</v>
      </c>
      <c r="C780" s="769">
        <v>0.80283450200958162</v>
      </c>
      <c r="D780" s="520">
        <v>0.52091135353911289</v>
      </c>
      <c r="E780" s="770">
        <f t="shared" si="59"/>
        <v>-28.192314847046873</v>
      </c>
      <c r="F780" s="771"/>
      <c r="H780" s="606"/>
      <c r="I780" s="608"/>
      <c r="P780" s="609"/>
      <c r="Y780" s="606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/>
      <c r="AK780" s="74"/>
      <c r="AL780" s="74"/>
      <c r="AM780" s="74"/>
      <c r="AN780" s="74"/>
      <c r="AO780" s="74"/>
      <c r="AP780" s="74"/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CB780" s="74"/>
      <c r="CC780" s="74"/>
      <c r="CD780" s="74"/>
      <c r="CE780" s="74"/>
      <c r="CF780" s="74"/>
      <c r="CG780" s="74"/>
      <c r="CH780" s="74"/>
      <c r="CI780" s="74"/>
      <c r="CJ780" s="74"/>
      <c r="CK780" s="74"/>
      <c r="CL780" s="74"/>
      <c r="CM780" s="74"/>
      <c r="CN780" s="74"/>
      <c r="CO780" s="74"/>
      <c r="CP780" s="74"/>
      <c r="CQ780" s="74"/>
      <c r="CR780" s="74"/>
      <c r="CS780" s="74"/>
      <c r="CT780" s="74"/>
      <c r="CU780" s="74"/>
      <c r="CV780" s="74"/>
      <c r="CW780" s="74"/>
      <c r="CX780" s="74"/>
      <c r="CY780" s="74"/>
      <c r="CZ780" s="74"/>
      <c r="DA780" s="74"/>
      <c r="DB780" s="74"/>
      <c r="DC780" s="74"/>
      <c r="DD780" s="74"/>
      <c r="DE780" s="74"/>
      <c r="DF780" s="74"/>
      <c r="DG780" s="74"/>
      <c r="DH780" s="74"/>
      <c r="DI780" s="74"/>
      <c r="DJ780" s="74"/>
      <c r="DK780" s="74"/>
      <c r="DL780" s="74"/>
      <c r="DM780" s="74"/>
      <c r="DN780" s="74"/>
      <c r="DO780" s="74"/>
      <c r="DP780" s="74"/>
      <c r="DQ780" s="74"/>
      <c r="DR780" s="74"/>
      <c r="DS780" s="74"/>
      <c r="DT780" s="74"/>
      <c r="DU780" s="74"/>
      <c r="DV780" s="74"/>
      <c r="DW780" s="74"/>
      <c r="DX780" s="74"/>
      <c r="DY780" s="74"/>
      <c r="DZ780" s="74"/>
      <c r="EA780" s="74"/>
      <c r="EB780" s="74"/>
      <c r="EC780" s="74"/>
      <c r="ED780" s="74"/>
      <c r="EE780" s="74"/>
      <c r="EF780" s="74"/>
      <c r="EG780" s="74"/>
      <c r="EH780" s="74"/>
      <c r="EI780" s="74"/>
      <c r="EJ780" s="74"/>
      <c r="EK780" s="74"/>
      <c r="EL780" s="74"/>
    </row>
    <row r="781" spans="1:142" s="9" customFormat="1" ht="15.5">
      <c r="A781" s="772">
        <v>18</v>
      </c>
      <c r="B781" s="161" t="s">
        <v>55</v>
      </c>
      <c r="C781" s="769">
        <v>0.68447728420816101</v>
      </c>
      <c r="D781" s="520">
        <v>0.55717581272198258</v>
      </c>
      <c r="E781" s="770">
        <f t="shared" si="59"/>
        <v>-12.730147148617842</v>
      </c>
      <c r="F781" s="771"/>
      <c r="H781" s="606"/>
      <c r="I781" s="608"/>
      <c r="P781" s="609"/>
      <c r="Y781" s="606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/>
      <c r="AL781" s="74"/>
      <c r="AM781" s="74"/>
      <c r="AN781" s="74"/>
      <c r="AO781" s="74"/>
      <c r="AP781" s="74"/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CB781" s="74"/>
      <c r="CC781" s="74"/>
      <c r="CD781" s="74"/>
      <c r="CE781" s="74"/>
      <c r="CF781" s="74"/>
      <c r="CG781" s="74"/>
      <c r="CH781" s="74"/>
      <c r="CI781" s="74"/>
      <c r="CJ781" s="74"/>
      <c r="CK781" s="74"/>
      <c r="CL781" s="74"/>
      <c r="CM781" s="74"/>
      <c r="CN781" s="74"/>
      <c r="CO781" s="74"/>
      <c r="CP781" s="74"/>
      <c r="CQ781" s="74"/>
      <c r="CR781" s="74"/>
      <c r="CS781" s="74"/>
      <c r="CT781" s="74"/>
      <c r="CU781" s="74"/>
      <c r="CV781" s="74"/>
      <c r="CW781" s="74"/>
      <c r="CX781" s="74"/>
      <c r="CY781" s="74"/>
      <c r="CZ781" s="74"/>
      <c r="DA781" s="74"/>
      <c r="DB781" s="74"/>
      <c r="DC781" s="74"/>
      <c r="DD781" s="74"/>
      <c r="DE781" s="74"/>
      <c r="DF781" s="74"/>
      <c r="DG781" s="74"/>
      <c r="DH781" s="74"/>
      <c r="DI781" s="74"/>
      <c r="DJ781" s="74"/>
      <c r="DK781" s="74"/>
      <c r="DL781" s="74"/>
      <c r="DM781" s="74"/>
      <c r="DN781" s="74"/>
      <c r="DO781" s="74"/>
      <c r="DP781" s="74"/>
      <c r="DQ781" s="74"/>
      <c r="DR781" s="74"/>
      <c r="DS781" s="74"/>
      <c r="DT781" s="74"/>
      <c r="DU781" s="74"/>
      <c r="DV781" s="74"/>
      <c r="DW781" s="74"/>
      <c r="DX781" s="74"/>
      <c r="DY781" s="74"/>
      <c r="DZ781" s="74"/>
      <c r="EA781" s="74"/>
      <c r="EB781" s="74"/>
      <c r="EC781" s="74"/>
      <c r="ED781" s="74"/>
      <c r="EE781" s="74"/>
      <c r="EF781" s="74"/>
      <c r="EG781" s="74"/>
      <c r="EH781" s="74"/>
      <c r="EI781" s="74"/>
      <c r="EJ781" s="74"/>
      <c r="EK781" s="74"/>
      <c r="EL781" s="74"/>
    </row>
    <row r="782" spans="1:142" s="9" customFormat="1" ht="15.5">
      <c r="A782" s="772">
        <v>19</v>
      </c>
      <c r="B782" s="161" t="s">
        <v>56</v>
      </c>
      <c r="C782" s="769">
        <v>0.70295241501563122</v>
      </c>
      <c r="D782" s="520">
        <v>0.51599410937993817</v>
      </c>
      <c r="E782" s="770">
        <f t="shared" si="59"/>
        <v>-18.695830563569306</v>
      </c>
      <c r="F782" s="771"/>
      <c r="H782" s="606"/>
      <c r="I782" s="608"/>
      <c r="P782" s="609"/>
      <c r="Y782" s="606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/>
      <c r="AK782" s="74"/>
      <c r="AL782" s="74"/>
      <c r="AM782" s="74"/>
      <c r="AN782" s="74"/>
      <c r="AO782" s="74"/>
      <c r="AP782" s="74"/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CB782" s="74"/>
      <c r="CC782" s="74"/>
      <c r="CD782" s="74"/>
      <c r="CE782" s="74"/>
      <c r="CF782" s="74"/>
      <c r="CG782" s="74"/>
      <c r="CH782" s="74"/>
      <c r="CI782" s="74"/>
      <c r="CJ782" s="74"/>
      <c r="CK782" s="74"/>
      <c r="CL782" s="74"/>
      <c r="CM782" s="74"/>
      <c r="CN782" s="74"/>
      <c r="CO782" s="74"/>
      <c r="CP782" s="74"/>
      <c r="CQ782" s="74"/>
      <c r="CR782" s="74"/>
      <c r="CS782" s="74"/>
      <c r="CT782" s="74"/>
      <c r="CU782" s="74"/>
      <c r="CV782" s="74"/>
      <c r="CW782" s="74"/>
      <c r="CX782" s="74"/>
      <c r="CY782" s="74"/>
      <c r="CZ782" s="74"/>
      <c r="DA782" s="74"/>
      <c r="DB782" s="74"/>
      <c r="DC782" s="74"/>
      <c r="DD782" s="74"/>
      <c r="DE782" s="74"/>
      <c r="DF782" s="74"/>
      <c r="DG782" s="74"/>
      <c r="DH782" s="74"/>
      <c r="DI782" s="74"/>
      <c r="DJ782" s="74"/>
      <c r="DK782" s="74"/>
      <c r="DL782" s="74"/>
      <c r="DM782" s="74"/>
      <c r="DN782" s="74"/>
      <c r="DO782" s="74"/>
      <c r="DP782" s="74"/>
      <c r="DQ782" s="74"/>
      <c r="DR782" s="74"/>
      <c r="DS782" s="74"/>
      <c r="DT782" s="74"/>
      <c r="DU782" s="74"/>
      <c r="DV782" s="74"/>
      <c r="DW782" s="74"/>
      <c r="DX782" s="74"/>
      <c r="DY782" s="74"/>
      <c r="DZ782" s="74"/>
      <c r="EA782" s="74"/>
      <c r="EB782" s="74"/>
      <c r="EC782" s="74"/>
      <c r="ED782" s="74"/>
      <c r="EE782" s="74"/>
      <c r="EF782" s="74"/>
      <c r="EG782" s="74"/>
      <c r="EH782" s="74"/>
      <c r="EI782" s="74"/>
      <c r="EJ782" s="74"/>
      <c r="EK782" s="74"/>
      <c r="EL782" s="74"/>
    </row>
    <row r="783" spans="1:142" s="9" customFormat="1" ht="15.5">
      <c r="A783" s="772">
        <v>20</v>
      </c>
      <c r="B783" s="161" t="s">
        <v>57</v>
      </c>
      <c r="C783" s="769">
        <v>0.66720881806506327</v>
      </c>
      <c r="D783" s="520">
        <v>0.4877255332304658</v>
      </c>
      <c r="E783" s="770">
        <f t="shared" si="59"/>
        <v>-17.948328483459747</v>
      </c>
      <c r="F783" s="771"/>
      <c r="H783" s="606"/>
      <c r="I783" s="608"/>
      <c r="P783" s="609"/>
      <c r="Y783" s="606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/>
      <c r="AK783" s="74"/>
      <c r="AL783" s="74"/>
      <c r="AM783" s="74"/>
      <c r="AN783" s="74"/>
      <c r="AO783" s="74"/>
      <c r="AP783" s="74"/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CB783" s="74"/>
      <c r="CC783" s="74"/>
      <c r="CD783" s="74"/>
      <c r="CE783" s="74"/>
      <c r="CF783" s="74"/>
      <c r="CG783" s="74"/>
      <c r="CH783" s="74"/>
      <c r="CI783" s="74"/>
      <c r="CJ783" s="74"/>
      <c r="CK783" s="74"/>
      <c r="CL783" s="74"/>
      <c r="CM783" s="74"/>
      <c r="CN783" s="74"/>
      <c r="CO783" s="74"/>
      <c r="CP783" s="74"/>
      <c r="CQ783" s="74"/>
      <c r="CR783" s="74"/>
      <c r="CS783" s="74"/>
      <c r="CT783" s="74"/>
      <c r="CU783" s="74"/>
      <c r="CV783" s="74"/>
      <c r="CW783" s="74"/>
      <c r="CX783" s="74"/>
      <c r="CY783" s="74"/>
      <c r="CZ783" s="74"/>
      <c r="DA783" s="74"/>
      <c r="DB783" s="74"/>
      <c r="DC783" s="74"/>
      <c r="DD783" s="74"/>
      <c r="DE783" s="74"/>
      <c r="DF783" s="74"/>
      <c r="DG783" s="74"/>
      <c r="DH783" s="74"/>
      <c r="DI783" s="74"/>
      <c r="DJ783" s="74"/>
      <c r="DK783" s="74"/>
      <c r="DL783" s="74"/>
      <c r="DM783" s="74"/>
      <c r="DN783" s="74"/>
      <c r="DO783" s="74"/>
      <c r="DP783" s="74"/>
      <c r="DQ783" s="74"/>
      <c r="DR783" s="74"/>
      <c r="DS783" s="74"/>
      <c r="DT783" s="74"/>
      <c r="DU783" s="74"/>
      <c r="DV783" s="74"/>
      <c r="DW783" s="74"/>
      <c r="DX783" s="74"/>
      <c r="DY783" s="74"/>
      <c r="DZ783" s="74"/>
      <c r="EA783" s="74"/>
      <c r="EB783" s="74"/>
      <c r="EC783" s="74"/>
      <c r="ED783" s="74"/>
      <c r="EE783" s="74"/>
      <c r="EF783" s="74"/>
      <c r="EG783" s="74"/>
      <c r="EH783" s="74"/>
      <c r="EI783" s="74"/>
      <c r="EJ783" s="74"/>
      <c r="EK783" s="74"/>
      <c r="EL783" s="74"/>
    </row>
    <row r="784" spans="1:142" s="9" customFormat="1" ht="15.5">
      <c r="A784" s="772">
        <v>21</v>
      </c>
      <c r="B784" s="161" t="s">
        <v>58</v>
      </c>
      <c r="C784" s="769">
        <v>0.6951827540146015</v>
      </c>
      <c r="D784" s="520">
        <v>0.53531168231491455</v>
      </c>
      <c r="E784" s="770">
        <f t="shared" si="59"/>
        <v>-15.987107169968695</v>
      </c>
      <c r="F784" s="771"/>
      <c r="H784" s="606"/>
      <c r="I784" s="608"/>
      <c r="P784" s="609"/>
      <c r="Y784" s="606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  <c r="AL784" s="74"/>
      <c r="AM784" s="74"/>
      <c r="AN784" s="74"/>
      <c r="AO784" s="74"/>
      <c r="AP784" s="74"/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CB784" s="74"/>
      <c r="CC784" s="74"/>
      <c r="CD784" s="74"/>
      <c r="CE784" s="74"/>
      <c r="CF784" s="74"/>
      <c r="CG784" s="74"/>
      <c r="CH784" s="74"/>
      <c r="CI784" s="74"/>
      <c r="CJ784" s="74"/>
      <c r="CK784" s="74"/>
      <c r="CL784" s="74"/>
      <c r="CM784" s="74"/>
      <c r="CN784" s="74"/>
      <c r="CO784" s="74"/>
      <c r="CP784" s="74"/>
      <c r="CQ784" s="74"/>
      <c r="CR784" s="74"/>
      <c r="CS784" s="74"/>
      <c r="CT784" s="74"/>
      <c r="CU784" s="74"/>
      <c r="CV784" s="74"/>
      <c r="CW784" s="74"/>
      <c r="CX784" s="74"/>
      <c r="CY784" s="74"/>
      <c r="CZ784" s="74"/>
      <c r="DA784" s="74"/>
      <c r="DB784" s="74"/>
      <c r="DC784" s="74"/>
      <c r="DD784" s="74"/>
      <c r="DE784" s="74"/>
      <c r="DF784" s="74"/>
      <c r="DG784" s="74"/>
      <c r="DH784" s="74"/>
      <c r="DI784" s="74"/>
      <c r="DJ784" s="74"/>
      <c r="DK784" s="74"/>
      <c r="DL784" s="74"/>
      <c r="DM784" s="74"/>
      <c r="DN784" s="74"/>
      <c r="DO784" s="74"/>
      <c r="DP784" s="74"/>
      <c r="DQ784" s="74"/>
      <c r="DR784" s="74"/>
      <c r="DS784" s="74"/>
      <c r="DT784" s="74"/>
      <c r="DU784" s="74"/>
      <c r="DV784" s="74"/>
      <c r="DW784" s="74"/>
      <c r="DX784" s="74"/>
      <c r="DY784" s="74"/>
      <c r="DZ784" s="74"/>
      <c r="EA784" s="74"/>
      <c r="EB784" s="74"/>
      <c r="EC784" s="74"/>
      <c r="ED784" s="74"/>
      <c r="EE784" s="74"/>
      <c r="EF784" s="74"/>
      <c r="EG784" s="74"/>
      <c r="EH784" s="74"/>
      <c r="EI784" s="74"/>
      <c r="EJ784" s="74"/>
      <c r="EK784" s="74"/>
      <c r="EL784" s="74"/>
    </row>
    <row r="785" spans="1:25" s="74" customFormat="1" ht="15.5">
      <c r="A785" s="772">
        <v>22</v>
      </c>
      <c r="B785" s="161" t="s">
        <v>59</v>
      </c>
      <c r="C785" s="769">
        <v>0.6787335378968562</v>
      </c>
      <c r="D785" s="520">
        <v>0.53737150107460052</v>
      </c>
      <c r="E785" s="770">
        <f t="shared" si="59"/>
        <v>-14.136203682225567</v>
      </c>
      <c r="F785" s="771"/>
      <c r="G785" s="9"/>
      <c r="H785" s="606"/>
      <c r="I785" s="608"/>
      <c r="J785" s="9"/>
      <c r="K785" s="9"/>
      <c r="L785" s="9"/>
      <c r="M785" s="9"/>
      <c r="N785" s="9"/>
      <c r="O785" s="9"/>
      <c r="P785" s="609"/>
      <c r="Q785" s="9"/>
      <c r="R785" s="9"/>
      <c r="S785" s="9"/>
      <c r="T785" s="9"/>
      <c r="U785" s="9"/>
      <c r="V785" s="9"/>
      <c r="W785" s="9"/>
      <c r="X785" s="9"/>
      <c r="Y785" s="606"/>
    </row>
    <row r="786" spans="1:25" s="74" customFormat="1" ht="15.5">
      <c r="A786" s="772">
        <v>23</v>
      </c>
      <c r="B786" s="161" t="s">
        <v>60</v>
      </c>
      <c r="C786" s="769">
        <v>0.68945567234028571</v>
      </c>
      <c r="D786" s="520">
        <v>0.53181006783291684</v>
      </c>
      <c r="E786" s="770">
        <f t="shared" si="59"/>
        <v>-15.764560450736887</v>
      </c>
      <c r="F786" s="771"/>
      <c r="G786" s="9" t="s">
        <v>3</v>
      </c>
      <c r="H786" s="606"/>
      <c r="I786" s="608"/>
      <c r="J786" s="9"/>
      <c r="K786" s="9"/>
      <c r="L786" s="9"/>
      <c r="M786" s="9"/>
      <c r="N786" s="9"/>
      <c r="O786" s="9"/>
      <c r="P786" s="609"/>
      <c r="Q786" s="9"/>
      <c r="R786" s="9"/>
      <c r="S786" s="9"/>
      <c r="T786" s="9"/>
      <c r="U786" s="9"/>
      <c r="V786" s="9"/>
      <c r="W786" s="9"/>
      <c r="X786" s="9"/>
      <c r="Y786" s="606"/>
    </row>
    <row r="787" spans="1:25" s="74" customFormat="1" ht="15.5">
      <c r="A787" s="772">
        <v>24</v>
      </c>
      <c r="B787" s="161" t="s">
        <v>61</v>
      </c>
      <c r="C787" s="769">
        <v>0.75988349559178237</v>
      </c>
      <c r="D787" s="520">
        <v>0.51050093866911572</v>
      </c>
      <c r="E787" s="773">
        <f t="shared" si="59"/>
        <v>-24.938255692266665</v>
      </c>
      <c r="F787" s="771"/>
      <c r="G787" s="9"/>
      <c r="H787" s="606"/>
      <c r="I787" s="608"/>
      <c r="J787" s="9"/>
      <c r="K787" s="9"/>
      <c r="L787" s="9"/>
      <c r="M787" s="9"/>
      <c r="N787" s="9"/>
      <c r="O787" s="9"/>
      <c r="P787" s="609"/>
      <c r="Q787" s="9"/>
      <c r="R787" s="9"/>
      <c r="S787" s="9"/>
      <c r="T787" s="9"/>
      <c r="U787" s="9"/>
      <c r="V787" s="9"/>
      <c r="W787" s="9"/>
      <c r="X787" s="9"/>
      <c r="Y787" s="606"/>
    </row>
    <row r="788" spans="1:25" s="74" customFormat="1" ht="15.5">
      <c r="A788" s="772">
        <v>25</v>
      </c>
      <c r="B788" s="161" t="s">
        <v>62</v>
      </c>
      <c r="C788" s="769">
        <v>0.6818941458220793</v>
      </c>
      <c r="D788" s="520">
        <v>0.52311699863401007</v>
      </c>
      <c r="E788" s="773">
        <f t="shared" si="59"/>
        <v>-15.877714718806924</v>
      </c>
      <c r="F788" s="771"/>
      <c r="G788" s="9"/>
      <c r="H788" s="606"/>
      <c r="I788" s="608"/>
      <c r="J788" s="9"/>
      <c r="K788" s="9"/>
      <c r="L788" s="9"/>
      <c r="M788" s="9"/>
      <c r="N788" s="9"/>
      <c r="O788" s="9"/>
      <c r="P788" s="609"/>
      <c r="Q788" s="9"/>
      <c r="R788" s="9"/>
      <c r="S788" s="9"/>
      <c r="T788" s="9"/>
      <c r="U788" s="9"/>
      <c r="V788" s="9"/>
      <c r="W788" s="9"/>
      <c r="X788" s="9"/>
      <c r="Y788" s="606"/>
    </row>
    <row r="789" spans="1:25" s="74" customFormat="1" ht="15.5">
      <c r="A789" s="772">
        <v>26</v>
      </c>
      <c r="B789" s="161" t="s">
        <v>63</v>
      </c>
      <c r="C789" s="769">
        <v>0.54092449787648389</v>
      </c>
      <c r="D789" s="520">
        <v>0.51518764221388968</v>
      </c>
      <c r="E789" s="773">
        <f t="shared" si="59"/>
        <v>-2.5736855662594205</v>
      </c>
      <c r="F789" s="771"/>
      <c r="G789" s="9"/>
      <c r="H789" s="606"/>
      <c r="I789" s="608"/>
      <c r="J789" s="9"/>
      <c r="K789" s="9"/>
      <c r="L789" s="9"/>
      <c r="M789" s="9"/>
      <c r="N789" s="9"/>
      <c r="O789" s="9"/>
      <c r="P789" s="609"/>
      <c r="Q789" s="9"/>
      <c r="R789" s="9"/>
      <c r="S789" s="9"/>
      <c r="T789" s="9"/>
      <c r="U789" s="9"/>
      <c r="V789" s="9"/>
      <c r="W789" s="9"/>
      <c r="X789" s="9"/>
      <c r="Y789" s="606"/>
    </row>
    <row r="790" spans="1:25" s="74" customFormat="1" ht="15.5">
      <c r="A790" s="774">
        <v>27</v>
      </c>
      <c r="B790" s="161" t="s">
        <v>64</v>
      </c>
      <c r="C790" s="769">
        <v>0.4252796604765629</v>
      </c>
      <c r="D790" s="520">
        <v>0.51237650537246704</v>
      </c>
      <c r="E790" s="773">
        <f t="shared" si="59"/>
        <v>8.7096844895904137</v>
      </c>
      <c r="F790" s="771"/>
      <c r="G790" s="9"/>
      <c r="H790" s="606"/>
      <c r="I790" s="608"/>
      <c r="J790" s="9"/>
      <c r="K790" s="9"/>
      <c r="L790" s="9"/>
      <c r="M790" s="9"/>
      <c r="N790" s="9"/>
      <c r="O790" s="9"/>
      <c r="P790" s="609"/>
      <c r="Q790" s="9"/>
      <c r="R790" s="9"/>
      <c r="S790" s="9"/>
      <c r="T790" s="9"/>
      <c r="U790" s="9"/>
      <c r="V790" s="9"/>
      <c r="W790" s="9"/>
      <c r="X790" s="9"/>
      <c r="Y790" s="606"/>
    </row>
    <row r="791" spans="1:25" s="74" customFormat="1" ht="15.5">
      <c r="A791" s="775">
        <v>28</v>
      </c>
      <c r="B791" s="166" t="s">
        <v>65</v>
      </c>
      <c r="C791" s="769">
        <v>0.57237334185841027</v>
      </c>
      <c r="D791" s="655">
        <v>0.52477934348488531</v>
      </c>
      <c r="E791" s="773">
        <f t="shared" si="59"/>
        <v>-4.7593998373524959</v>
      </c>
      <c r="F791" s="771"/>
      <c r="G791" s="9"/>
      <c r="H791" s="606"/>
      <c r="I791" s="608"/>
      <c r="J791" s="9"/>
      <c r="K791" s="9"/>
      <c r="L791" s="9"/>
      <c r="M791" s="9"/>
      <c r="N791" s="9"/>
      <c r="O791" s="9"/>
      <c r="P791" s="609"/>
      <c r="Q791" s="9"/>
      <c r="R791" s="9"/>
      <c r="S791" s="9"/>
      <c r="T791" s="9"/>
      <c r="U791" s="9"/>
      <c r="V791" s="9"/>
      <c r="W791" s="9"/>
      <c r="X791" s="9"/>
      <c r="Y791" s="606"/>
    </row>
    <row r="792" spans="1:25" s="74" customFormat="1" ht="15.5">
      <c r="A792" s="775">
        <v>29</v>
      </c>
      <c r="B792" s="166" t="s">
        <v>66</v>
      </c>
      <c r="C792" s="769">
        <v>0.42854875355430899</v>
      </c>
      <c r="D792" s="655">
        <v>0.51177513294504928</v>
      </c>
      <c r="E792" s="773">
        <f t="shared" si="59"/>
        <v>8.3226379390740295</v>
      </c>
      <c r="F792" s="771"/>
      <c r="G792" s="9"/>
      <c r="H792" s="606"/>
      <c r="I792" s="608"/>
      <c r="J792" s="9"/>
      <c r="K792" s="9"/>
      <c r="L792" s="9"/>
      <c r="M792" s="9"/>
      <c r="N792" s="9"/>
      <c r="O792" s="9"/>
      <c r="P792" s="609"/>
      <c r="Q792" s="9"/>
      <c r="R792" s="9"/>
      <c r="S792" s="9"/>
      <c r="T792" s="9"/>
      <c r="U792" s="9"/>
      <c r="V792" s="9"/>
      <c r="W792" s="9"/>
      <c r="X792" s="9"/>
      <c r="Y792" s="606"/>
    </row>
    <row r="793" spans="1:25" s="74" customFormat="1" ht="15.5">
      <c r="A793" s="775">
        <v>30</v>
      </c>
      <c r="B793" s="166" t="s">
        <v>67</v>
      </c>
      <c r="C793" s="769">
        <v>0.61737862594082471</v>
      </c>
      <c r="D793" s="655">
        <v>0.53801784045043155</v>
      </c>
      <c r="E793" s="773">
        <f t="shared" si="59"/>
        <v>-7.9360785490393155</v>
      </c>
      <c r="F793" s="771"/>
      <c r="G793" s="9"/>
      <c r="H793" s="606"/>
      <c r="I793" s="608"/>
      <c r="J793" s="9"/>
      <c r="K793" s="9"/>
      <c r="L793" s="9"/>
      <c r="M793" s="9"/>
      <c r="N793" s="9"/>
      <c r="O793" s="9"/>
      <c r="P793" s="609"/>
      <c r="Q793" s="9"/>
      <c r="R793" s="9"/>
      <c r="S793" s="9"/>
      <c r="T793" s="9"/>
      <c r="U793" s="9"/>
      <c r="V793" s="9"/>
      <c r="W793" s="9"/>
      <c r="X793" s="9"/>
      <c r="Y793" s="606"/>
    </row>
    <row r="794" spans="1:25" s="74" customFormat="1" ht="15.5">
      <c r="A794" s="775">
        <v>31</v>
      </c>
      <c r="B794" s="166" t="s">
        <v>68</v>
      </c>
      <c r="C794" s="769">
        <v>0</v>
      </c>
      <c r="D794" s="655">
        <v>0.52494494646518342</v>
      </c>
      <c r="E794" s="773">
        <f t="shared" si="59"/>
        <v>52.494494646518341</v>
      </c>
      <c r="F794" s="771"/>
      <c r="G794" s="9"/>
      <c r="H794" s="606"/>
      <c r="I794" s="608"/>
      <c r="J794" s="9"/>
      <c r="K794" s="9"/>
      <c r="L794" s="9"/>
      <c r="M794" s="9"/>
      <c r="N794" s="9"/>
      <c r="O794" s="9"/>
      <c r="P794" s="609"/>
      <c r="Q794" s="9"/>
      <c r="R794" s="9"/>
      <c r="S794" s="9"/>
      <c r="T794" s="9"/>
      <c r="U794" s="9"/>
      <c r="V794" s="9"/>
      <c r="W794" s="9"/>
      <c r="X794" s="9"/>
      <c r="Y794" s="606"/>
    </row>
    <row r="795" spans="1:25" s="74" customFormat="1" ht="15.5">
      <c r="A795" s="775">
        <v>32</v>
      </c>
      <c r="B795" s="166" t="s">
        <v>69</v>
      </c>
      <c r="C795" s="769">
        <v>0.70020446089590349</v>
      </c>
      <c r="D795" s="655">
        <v>0.58132559949069806</v>
      </c>
      <c r="E795" s="773">
        <f t="shared" si="59"/>
        <v>-11.887886140520543</v>
      </c>
      <c r="F795" s="771"/>
      <c r="G795" s="9"/>
      <c r="H795" s="606"/>
      <c r="I795" s="608"/>
      <c r="J795" s="9"/>
      <c r="K795" s="9"/>
      <c r="L795" s="9"/>
      <c r="M795" s="9"/>
      <c r="N795" s="9"/>
      <c r="O795" s="9"/>
      <c r="P795" s="609"/>
      <c r="Q795" s="9"/>
      <c r="R795" s="9"/>
      <c r="S795" s="9"/>
      <c r="T795" s="9"/>
      <c r="U795" s="9"/>
      <c r="V795" s="9"/>
      <c r="W795" s="9"/>
      <c r="X795" s="9"/>
      <c r="Y795" s="606"/>
    </row>
    <row r="796" spans="1:25" s="74" customFormat="1" ht="15.5">
      <c r="A796" s="776">
        <v>33</v>
      </c>
      <c r="B796" s="166" t="s">
        <v>70</v>
      </c>
      <c r="C796" s="769">
        <v>0</v>
      </c>
      <c r="D796" s="660">
        <v>0.52044486616501529</v>
      </c>
      <c r="E796" s="773">
        <f t="shared" si="59"/>
        <v>52.04448661650153</v>
      </c>
      <c r="F796" s="771"/>
      <c r="G796" s="9"/>
      <c r="H796" s="606"/>
      <c r="I796" s="608"/>
      <c r="J796" s="9"/>
      <c r="K796" s="9"/>
      <c r="L796" s="9"/>
      <c r="M796" s="9"/>
      <c r="N796" s="9"/>
      <c r="O796" s="9"/>
      <c r="P796" s="609"/>
      <c r="Q796" s="9"/>
      <c r="R796" s="9"/>
      <c r="S796" s="9"/>
      <c r="T796" s="9"/>
      <c r="U796" s="9"/>
      <c r="V796" s="9"/>
      <c r="W796" s="9"/>
      <c r="X796" s="9"/>
      <c r="Y796" s="606"/>
    </row>
    <row r="797" spans="1:25" ht="14.5">
      <c r="A797" s="283"/>
      <c r="B797" s="368"/>
      <c r="C797" s="777">
        <v>0.6268619742606224</v>
      </c>
      <c r="D797" s="284">
        <v>0.52555528678081131</v>
      </c>
      <c r="E797" s="778">
        <f t="shared" si="59"/>
        <v>-10.130668747981108</v>
      </c>
      <c r="F797" s="15"/>
    </row>
    <row r="798" spans="1:25" s="67" customFormat="1" ht="14">
      <c r="B798" s="779"/>
      <c r="C798" s="779"/>
      <c r="D798" s="779"/>
      <c r="E798" s="780"/>
      <c r="F798" s="779"/>
      <c r="G798" s="376"/>
      <c r="H798" s="378"/>
      <c r="I798" s="11"/>
      <c r="J798" s="378"/>
      <c r="K798" s="378"/>
      <c r="L798" s="378"/>
      <c r="M798" s="378"/>
      <c r="N798" s="378"/>
      <c r="O798" s="378"/>
      <c r="P798" s="379"/>
      <c r="Q798" s="378"/>
      <c r="R798" s="378"/>
      <c r="S798" s="378"/>
      <c r="T798" s="378"/>
      <c r="U798" s="378"/>
      <c r="V798" s="378"/>
      <c r="W798" s="378"/>
      <c r="X798" s="378"/>
    </row>
    <row r="799" spans="1:25" s="67" customFormat="1" ht="14">
      <c r="A799" s="781"/>
      <c r="B799" s="779"/>
      <c r="C799" s="779"/>
      <c r="D799" s="779"/>
      <c r="E799" s="780"/>
      <c r="F799" s="779"/>
      <c r="G799" s="376"/>
      <c r="H799" s="378"/>
      <c r="I799" s="11"/>
      <c r="J799" s="378"/>
      <c r="K799" s="378"/>
      <c r="L799" s="378"/>
      <c r="M799" s="378"/>
      <c r="N799" s="378"/>
      <c r="O799" s="378"/>
      <c r="P799" s="379"/>
      <c r="Q799" s="378"/>
      <c r="R799" s="378"/>
      <c r="S799" s="378"/>
      <c r="T799" s="378"/>
      <c r="U799" s="378"/>
      <c r="V799" s="378"/>
      <c r="W799" s="378"/>
      <c r="X799" s="378"/>
    </row>
    <row r="800" spans="1:25" s="374" customFormat="1" ht="14">
      <c r="A800" s="781" t="s">
        <v>374</v>
      </c>
      <c r="B800" s="779"/>
      <c r="C800" s="779"/>
      <c r="D800" s="779"/>
      <c r="E800" s="780"/>
      <c r="F800" s="779"/>
      <c r="G800" s="599"/>
      <c r="H800" s="599"/>
      <c r="I800" s="365"/>
      <c r="J800" s="599"/>
      <c r="K800" s="599"/>
      <c r="L800" s="599"/>
      <c r="M800" s="599"/>
      <c r="N800" s="599"/>
      <c r="O800" s="599"/>
      <c r="P800" s="439"/>
      <c r="Q800" s="599"/>
      <c r="R800" s="599"/>
      <c r="S800" s="599"/>
      <c r="T800" s="599"/>
      <c r="U800" s="599"/>
      <c r="V800" s="599"/>
      <c r="W800" s="599"/>
      <c r="X800" s="599"/>
    </row>
    <row r="801" spans="1:30" ht="14.5" thickBot="1">
      <c r="A801" s="782"/>
      <c r="B801" s="783"/>
      <c r="C801" s="783"/>
      <c r="D801" s="784"/>
      <c r="E801" s="785" t="s">
        <v>186</v>
      </c>
      <c r="F801" s="783"/>
    </row>
    <row r="802" spans="1:30" ht="65.5" thickBot="1">
      <c r="A802" s="765" t="s">
        <v>85</v>
      </c>
      <c r="B802" s="766" t="s">
        <v>78</v>
      </c>
      <c r="C802" s="766" t="s">
        <v>373</v>
      </c>
      <c r="D802" s="766" t="s">
        <v>187</v>
      </c>
      <c r="E802" s="786" t="s">
        <v>188</v>
      </c>
      <c r="F802" s="787" t="s">
        <v>189</v>
      </c>
      <c r="I802" s="494" t="s">
        <v>33</v>
      </c>
      <c r="J802" s="88" t="s">
        <v>190</v>
      </c>
      <c r="K802" s="88" t="s">
        <v>191</v>
      </c>
      <c r="L802" s="88" t="s">
        <v>192</v>
      </c>
      <c r="N802" s="788" t="s">
        <v>78</v>
      </c>
      <c r="O802" s="789" t="s">
        <v>193</v>
      </c>
      <c r="P802" s="790" t="s">
        <v>194</v>
      </c>
      <c r="Q802" s="791" t="s">
        <v>13</v>
      </c>
      <c r="R802" s="791" t="s">
        <v>195</v>
      </c>
      <c r="S802" s="792" t="s">
        <v>196</v>
      </c>
      <c r="T802" s="793"/>
      <c r="U802" s="794" t="s">
        <v>193</v>
      </c>
      <c r="V802" s="795" t="s">
        <v>197</v>
      </c>
      <c r="W802" s="795" t="s">
        <v>194</v>
      </c>
      <c r="X802" s="795" t="s">
        <v>198</v>
      </c>
      <c r="Y802" s="795" t="s">
        <v>199</v>
      </c>
      <c r="Z802" s="795" t="s">
        <v>200</v>
      </c>
      <c r="AA802" s="795" t="s">
        <v>201</v>
      </c>
      <c r="AB802" s="796" t="s">
        <v>202</v>
      </c>
      <c r="AC802" s="793"/>
      <c r="AD802" s="793"/>
    </row>
    <row r="803" spans="1:30" ht="15.5">
      <c r="A803" s="76">
        <v>1</v>
      </c>
      <c r="B803" s="161" t="s">
        <v>38</v>
      </c>
      <c r="C803" s="797">
        <f>D286+D325</f>
        <v>15460563</v>
      </c>
      <c r="D803" s="798">
        <v>1834.1925000000001</v>
      </c>
      <c r="E803" s="799">
        <v>1966.694</v>
      </c>
      <c r="F803" s="345">
        <f t="shared" ref="F803:F836" si="60">E803/D803</f>
        <v>1.0722396913083003</v>
      </c>
      <c r="I803" s="161" t="s">
        <v>38</v>
      </c>
      <c r="J803" s="1171">
        <v>1038.5039999999999</v>
      </c>
      <c r="K803" s="1171">
        <v>928.19</v>
      </c>
      <c r="L803" s="1173">
        <f t="shared" ref="L803:L836" si="61">J803+K803</f>
        <v>1966.694</v>
      </c>
      <c r="N803" s="800" t="s">
        <v>38</v>
      </c>
      <c r="O803" s="1175">
        <v>9697839</v>
      </c>
      <c r="P803" s="1177">
        <v>5762724</v>
      </c>
      <c r="Q803" s="495"/>
      <c r="R803" s="801">
        <f t="shared" ref="R803:R835" si="62">O803+P803</f>
        <v>15460563</v>
      </c>
      <c r="S803" s="1180">
        <f>O803+P803+Q803</f>
        <v>15460563</v>
      </c>
      <c r="T803" s="182"/>
      <c r="U803" s="802">
        <f>O803</f>
        <v>9697839</v>
      </c>
      <c r="V803" s="803">
        <f>U803*100/1000000</f>
        <v>969.78390000000002</v>
      </c>
      <c r="W803" s="804">
        <f>P803</f>
        <v>5762724</v>
      </c>
      <c r="X803" s="803">
        <f>W803*150/1000000</f>
        <v>864.40859999999998</v>
      </c>
      <c r="Y803" s="805">
        <f>V803+X803</f>
        <v>1834.1925000000001</v>
      </c>
      <c r="Z803" s="806">
        <f>Q803</f>
        <v>0</v>
      </c>
      <c r="AA803" s="807"/>
      <c r="AB803" s="808">
        <f>Y803+AA803</f>
        <v>1834.1925000000001</v>
      </c>
      <c r="AC803" s="809"/>
      <c r="AD803" s="809"/>
    </row>
    <row r="804" spans="1:30" ht="15.5">
      <c r="A804" s="76">
        <v>2</v>
      </c>
      <c r="B804" s="161" t="s">
        <v>39</v>
      </c>
      <c r="C804" s="797">
        <f t="shared" ref="C804:C835" si="63">D287+D326</f>
        <v>34168488</v>
      </c>
      <c r="D804" s="798">
        <v>4027.38375</v>
      </c>
      <c r="E804" s="799">
        <v>3919.6540000000005</v>
      </c>
      <c r="F804" s="345">
        <f t="shared" si="60"/>
        <v>0.97325068662751602</v>
      </c>
      <c r="I804" s="161" t="s">
        <v>39</v>
      </c>
      <c r="J804" s="1171">
        <v>2031.3030000000001</v>
      </c>
      <c r="K804" s="1171">
        <v>1888.3510000000001</v>
      </c>
      <c r="L804" s="1173">
        <f t="shared" si="61"/>
        <v>3919.6540000000005</v>
      </c>
      <c r="N804" s="800" t="s">
        <v>39</v>
      </c>
      <c r="O804" s="1175">
        <v>21957789</v>
      </c>
      <c r="P804" s="1177">
        <v>12210699</v>
      </c>
      <c r="Q804" s="495"/>
      <c r="R804" s="801">
        <f t="shared" si="62"/>
        <v>34168488</v>
      </c>
      <c r="S804" s="1180">
        <f t="shared" ref="S804:S836" si="64">O804+P804+Q804</f>
        <v>34168488</v>
      </c>
      <c r="T804" s="182"/>
      <c r="U804" s="802">
        <f t="shared" ref="U804:U835" si="65">O804</f>
        <v>21957789</v>
      </c>
      <c r="V804" s="810">
        <f t="shared" ref="V804:V836" si="66">U804*100/1000000</f>
        <v>2195.7788999999998</v>
      </c>
      <c r="W804" s="804">
        <f t="shared" ref="W804:W835" si="67">P804</f>
        <v>12210699</v>
      </c>
      <c r="X804" s="810">
        <f t="shared" ref="X804:X836" si="68">W804*150/1000000</f>
        <v>1831.6048499999999</v>
      </c>
      <c r="Y804" s="279">
        <f t="shared" ref="Y804:Y836" si="69">V804+X804</f>
        <v>4027.38375</v>
      </c>
      <c r="Z804" s="806">
        <f t="shared" ref="Z804:Z835" si="70">Q804</f>
        <v>0</v>
      </c>
      <c r="AA804" s="811"/>
      <c r="AB804" s="812">
        <f t="shared" ref="AB804:AB836" si="71">Y804+AA804</f>
        <v>4027.38375</v>
      </c>
      <c r="AC804" s="809"/>
      <c r="AD804" s="809"/>
    </row>
    <row r="805" spans="1:30" ht="15.5">
      <c r="A805" s="76">
        <v>3</v>
      </c>
      <c r="B805" s="161" t="s">
        <v>40</v>
      </c>
      <c r="C805" s="797">
        <f t="shared" si="63"/>
        <v>16180365</v>
      </c>
      <c r="D805" s="798">
        <v>1906.0386000000001</v>
      </c>
      <c r="E805" s="799">
        <v>1546.3530000000001</v>
      </c>
      <c r="F805" s="345">
        <f t="shared" si="60"/>
        <v>0.81129154467280984</v>
      </c>
      <c r="I805" s="161" t="s">
        <v>40</v>
      </c>
      <c r="J805" s="1171">
        <v>823.32</v>
      </c>
      <c r="K805" s="1171">
        <v>723.03300000000002</v>
      </c>
      <c r="L805" s="1173">
        <f t="shared" si="61"/>
        <v>1546.3530000000001</v>
      </c>
      <c r="N805" s="800" t="s">
        <v>40</v>
      </c>
      <c r="O805" s="1175">
        <v>10420323</v>
      </c>
      <c r="P805" s="1177">
        <v>5760042</v>
      </c>
      <c r="Q805" s="495"/>
      <c r="R805" s="801">
        <f t="shared" si="62"/>
        <v>16180365</v>
      </c>
      <c r="S805" s="1180">
        <f t="shared" si="64"/>
        <v>16180365</v>
      </c>
      <c r="T805" s="182"/>
      <c r="U805" s="802">
        <f t="shared" si="65"/>
        <v>10420323</v>
      </c>
      <c r="V805" s="810">
        <f t="shared" si="66"/>
        <v>1042.0323000000001</v>
      </c>
      <c r="W805" s="804">
        <f t="shared" si="67"/>
        <v>5760042</v>
      </c>
      <c r="X805" s="810">
        <f t="shared" si="68"/>
        <v>864.00630000000001</v>
      </c>
      <c r="Y805" s="279">
        <f t="shared" si="69"/>
        <v>1906.0386000000001</v>
      </c>
      <c r="Z805" s="806">
        <f t="shared" si="70"/>
        <v>0</v>
      </c>
      <c r="AA805" s="811"/>
      <c r="AB805" s="812">
        <f t="shared" si="71"/>
        <v>1906.0386000000001</v>
      </c>
      <c r="AC805" s="809"/>
      <c r="AD805" s="809"/>
    </row>
    <row r="806" spans="1:30" ht="15.5">
      <c r="A806" s="76">
        <v>4</v>
      </c>
      <c r="B806" s="161" t="s">
        <v>41</v>
      </c>
      <c r="C806" s="797">
        <f t="shared" si="63"/>
        <v>31883727</v>
      </c>
      <c r="D806" s="798">
        <v>3736.0147500000003</v>
      </c>
      <c r="E806" s="799">
        <v>3850.22</v>
      </c>
      <c r="F806" s="345">
        <f t="shared" si="60"/>
        <v>1.0305687363787843</v>
      </c>
      <c r="I806" s="161" t="s">
        <v>41</v>
      </c>
      <c r="J806" s="1171">
        <v>2209.6109999999999</v>
      </c>
      <c r="K806" s="1171">
        <v>1640.6089999999999</v>
      </c>
      <c r="L806" s="1173">
        <f t="shared" si="61"/>
        <v>3850.22</v>
      </c>
      <c r="N806" s="800" t="s">
        <v>41</v>
      </c>
      <c r="O806" s="1175">
        <v>20930886</v>
      </c>
      <c r="P806" s="1177">
        <v>10952841</v>
      </c>
      <c r="Q806" s="495"/>
      <c r="R806" s="801">
        <f t="shared" si="62"/>
        <v>31883727</v>
      </c>
      <c r="S806" s="1180">
        <f t="shared" si="64"/>
        <v>31883727</v>
      </c>
      <c r="T806" s="182"/>
      <c r="U806" s="802">
        <f t="shared" si="65"/>
        <v>20930886</v>
      </c>
      <c r="V806" s="810">
        <f t="shared" si="66"/>
        <v>2093.0886</v>
      </c>
      <c r="W806" s="804">
        <f t="shared" si="67"/>
        <v>10952841</v>
      </c>
      <c r="X806" s="810">
        <f t="shared" si="68"/>
        <v>1642.92615</v>
      </c>
      <c r="Y806" s="279">
        <f t="shared" si="69"/>
        <v>3736.0147500000003</v>
      </c>
      <c r="Z806" s="806">
        <f t="shared" si="70"/>
        <v>0</v>
      </c>
      <c r="AA806" s="811"/>
      <c r="AB806" s="812">
        <f t="shared" si="71"/>
        <v>3736.0147500000003</v>
      </c>
      <c r="AC806" s="809"/>
      <c r="AD806" s="809"/>
    </row>
    <row r="807" spans="1:30" ht="15.5">
      <c r="A807" s="76">
        <v>5</v>
      </c>
      <c r="B807" s="161" t="s">
        <v>42</v>
      </c>
      <c r="C807" s="797">
        <f t="shared" si="63"/>
        <v>10354722</v>
      </c>
      <c r="D807" s="798">
        <v>1216.6413</v>
      </c>
      <c r="E807" s="799">
        <v>1288.73</v>
      </c>
      <c r="F807" s="345">
        <f t="shared" si="60"/>
        <v>1.0592522216696081</v>
      </c>
      <c r="I807" s="161" t="s">
        <v>42</v>
      </c>
      <c r="J807" s="1171">
        <v>724.02499999999998</v>
      </c>
      <c r="K807" s="1171">
        <v>564.70500000000004</v>
      </c>
      <c r="L807" s="1173">
        <f t="shared" si="61"/>
        <v>1288.73</v>
      </c>
      <c r="N807" s="800" t="s">
        <v>42</v>
      </c>
      <c r="O807" s="1175">
        <v>6731340</v>
      </c>
      <c r="P807" s="1177">
        <v>3623382</v>
      </c>
      <c r="Q807" s="495"/>
      <c r="R807" s="801">
        <f t="shared" si="62"/>
        <v>10354722</v>
      </c>
      <c r="S807" s="1180">
        <f t="shared" si="64"/>
        <v>10354722</v>
      </c>
      <c r="T807" s="182"/>
      <c r="U807" s="802">
        <f t="shared" si="65"/>
        <v>6731340</v>
      </c>
      <c r="V807" s="810">
        <f t="shared" si="66"/>
        <v>673.13400000000001</v>
      </c>
      <c r="W807" s="804">
        <f t="shared" si="67"/>
        <v>3623382</v>
      </c>
      <c r="X807" s="810">
        <f t="shared" si="68"/>
        <v>543.50729999999999</v>
      </c>
      <c r="Y807" s="279">
        <f t="shared" si="69"/>
        <v>1216.6413</v>
      </c>
      <c r="Z807" s="806">
        <f t="shared" si="70"/>
        <v>0</v>
      </c>
      <c r="AA807" s="811"/>
      <c r="AB807" s="812">
        <f t="shared" si="71"/>
        <v>1216.6413</v>
      </c>
      <c r="AC807" s="809"/>
      <c r="AD807" s="809"/>
    </row>
    <row r="808" spans="1:30" ht="15.5">
      <c r="A808" s="76">
        <v>6</v>
      </c>
      <c r="B808" s="161" t="s">
        <v>43</v>
      </c>
      <c r="C808" s="797">
        <f t="shared" si="63"/>
        <v>19597592</v>
      </c>
      <c r="D808" s="798">
        <v>2231.5650000000001</v>
      </c>
      <c r="E808" s="799">
        <v>1993.4360000000001</v>
      </c>
      <c r="F808" s="345">
        <f t="shared" si="60"/>
        <v>0.89329058306614417</v>
      </c>
      <c r="I808" s="161" t="s">
        <v>43</v>
      </c>
      <c r="J808" s="1171">
        <v>1216.816</v>
      </c>
      <c r="K808" s="1171">
        <v>776.62</v>
      </c>
      <c r="L808" s="1173">
        <f t="shared" si="61"/>
        <v>1993.4360000000001</v>
      </c>
      <c r="N808" s="800" t="s">
        <v>43</v>
      </c>
      <c r="O808" s="1175">
        <v>14161476</v>
      </c>
      <c r="P808" s="1177">
        <v>5436116</v>
      </c>
      <c r="Q808" s="495"/>
      <c r="R808" s="801">
        <f t="shared" si="62"/>
        <v>19597592</v>
      </c>
      <c r="S808" s="1180">
        <f t="shared" si="64"/>
        <v>19597592</v>
      </c>
      <c r="T808" s="182"/>
      <c r="U808" s="802">
        <f t="shared" si="65"/>
        <v>14161476</v>
      </c>
      <c r="V808" s="810">
        <f t="shared" si="66"/>
        <v>1416.1476</v>
      </c>
      <c r="W808" s="804">
        <f t="shared" si="67"/>
        <v>5436116</v>
      </c>
      <c r="X808" s="810">
        <f t="shared" si="68"/>
        <v>815.41740000000004</v>
      </c>
      <c r="Y808" s="279">
        <f t="shared" si="69"/>
        <v>2231.5650000000001</v>
      </c>
      <c r="Z808" s="806">
        <f t="shared" si="70"/>
        <v>0</v>
      </c>
      <c r="AA808" s="811"/>
      <c r="AB808" s="812">
        <f t="shared" si="71"/>
        <v>2231.5650000000001</v>
      </c>
      <c r="AC808" s="809"/>
      <c r="AD808" s="809"/>
    </row>
    <row r="809" spans="1:30" ht="15.5">
      <c r="A809" s="76">
        <v>7</v>
      </c>
      <c r="B809" s="161" t="s">
        <v>44</v>
      </c>
      <c r="C809" s="797">
        <f t="shared" si="63"/>
        <v>13878626</v>
      </c>
      <c r="D809" s="798">
        <v>1652.0470500000001</v>
      </c>
      <c r="E809" s="799">
        <v>1786.087</v>
      </c>
      <c r="F809" s="345">
        <f t="shared" si="60"/>
        <v>1.0811356734664426</v>
      </c>
      <c r="I809" s="161" t="s">
        <v>44</v>
      </c>
      <c r="J809" s="1171">
        <v>911.03599999999994</v>
      </c>
      <c r="K809" s="1171">
        <v>875.05100000000004</v>
      </c>
      <c r="L809" s="1173">
        <f t="shared" si="61"/>
        <v>1786.087</v>
      </c>
      <c r="N809" s="800" t="s">
        <v>44</v>
      </c>
      <c r="O809" s="1175">
        <v>8594937</v>
      </c>
      <c r="P809" s="1177">
        <v>5283689</v>
      </c>
      <c r="Q809" s="495"/>
      <c r="R809" s="801">
        <f t="shared" si="62"/>
        <v>13878626</v>
      </c>
      <c r="S809" s="1180">
        <f t="shared" si="64"/>
        <v>13878626</v>
      </c>
      <c r="T809" s="182"/>
      <c r="U809" s="802">
        <f t="shared" si="65"/>
        <v>8594937</v>
      </c>
      <c r="V809" s="810">
        <f t="shared" si="66"/>
        <v>859.49369999999999</v>
      </c>
      <c r="W809" s="804">
        <f t="shared" si="67"/>
        <v>5283689</v>
      </c>
      <c r="X809" s="810">
        <f t="shared" si="68"/>
        <v>792.55335000000002</v>
      </c>
      <c r="Y809" s="279">
        <f t="shared" si="69"/>
        <v>1652.0470500000001</v>
      </c>
      <c r="Z809" s="806">
        <f t="shared" si="70"/>
        <v>0</v>
      </c>
      <c r="AA809" s="811"/>
      <c r="AB809" s="812">
        <f t="shared" si="71"/>
        <v>1652.0470500000001</v>
      </c>
      <c r="AC809" s="809"/>
      <c r="AD809" s="809"/>
    </row>
    <row r="810" spans="1:30" ht="15.5">
      <c r="A810" s="76">
        <v>8</v>
      </c>
      <c r="B810" s="161" t="s">
        <v>45</v>
      </c>
      <c r="C810" s="797">
        <f t="shared" si="63"/>
        <v>41004040</v>
      </c>
      <c r="D810" s="798">
        <v>4802.2088999999996</v>
      </c>
      <c r="E810" s="799">
        <v>4844.375</v>
      </c>
      <c r="F810" s="345">
        <f t="shared" si="60"/>
        <v>1.0087805634611189</v>
      </c>
      <c r="I810" s="161" t="s">
        <v>45</v>
      </c>
      <c r="J810" s="1171">
        <v>2737.68</v>
      </c>
      <c r="K810" s="1171">
        <v>2106.6950000000002</v>
      </c>
      <c r="L810" s="1173">
        <f t="shared" si="61"/>
        <v>4844.375</v>
      </c>
      <c r="N810" s="800" t="s">
        <v>45</v>
      </c>
      <c r="O810" s="1175">
        <v>26967942</v>
      </c>
      <c r="P810" s="1177">
        <v>14036098</v>
      </c>
      <c r="Q810" s="495"/>
      <c r="R810" s="801">
        <f t="shared" si="62"/>
        <v>41004040</v>
      </c>
      <c r="S810" s="1180">
        <f t="shared" si="64"/>
        <v>41004040</v>
      </c>
      <c r="T810" s="182"/>
      <c r="U810" s="802">
        <f t="shared" si="65"/>
        <v>26967942</v>
      </c>
      <c r="V810" s="810">
        <f t="shared" si="66"/>
        <v>2696.7941999999998</v>
      </c>
      <c r="W810" s="804">
        <f t="shared" si="67"/>
        <v>14036098</v>
      </c>
      <c r="X810" s="810">
        <f t="shared" si="68"/>
        <v>2105.4146999999998</v>
      </c>
      <c r="Y810" s="279">
        <f t="shared" si="69"/>
        <v>4802.2088999999996</v>
      </c>
      <c r="Z810" s="806">
        <f t="shared" si="70"/>
        <v>0</v>
      </c>
      <c r="AA810" s="811"/>
      <c r="AB810" s="812">
        <f t="shared" si="71"/>
        <v>4802.2088999999996</v>
      </c>
      <c r="AC810" s="809"/>
      <c r="AD810" s="809"/>
    </row>
    <row r="811" spans="1:30" ht="15.5">
      <c r="A811" s="76">
        <v>9</v>
      </c>
      <c r="B811" s="161" t="s">
        <v>46</v>
      </c>
      <c r="C811" s="797">
        <f t="shared" si="63"/>
        <v>18700653</v>
      </c>
      <c r="D811" s="798">
        <v>2184.6415500000003</v>
      </c>
      <c r="E811" s="799">
        <v>2076.8960000000002</v>
      </c>
      <c r="F811" s="345">
        <f t="shared" si="60"/>
        <v>0.95068044457911183</v>
      </c>
      <c r="I811" s="161" t="s">
        <v>46</v>
      </c>
      <c r="J811" s="1171">
        <v>1153.6310000000001</v>
      </c>
      <c r="K811" s="1171">
        <v>923.26499999999999</v>
      </c>
      <c r="L811" s="1173">
        <f t="shared" si="61"/>
        <v>2076.8960000000002</v>
      </c>
      <c r="N811" s="800" t="s">
        <v>46</v>
      </c>
      <c r="O811" s="1175">
        <v>12409128</v>
      </c>
      <c r="P811" s="1177">
        <v>6291525</v>
      </c>
      <c r="Q811" s="495"/>
      <c r="R811" s="801">
        <f t="shared" si="62"/>
        <v>18700653</v>
      </c>
      <c r="S811" s="1180">
        <f t="shared" si="64"/>
        <v>18700653</v>
      </c>
      <c r="T811" s="182"/>
      <c r="U811" s="802">
        <f t="shared" si="65"/>
        <v>12409128</v>
      </c>
      <c r="V811" s="810">
        <f t="shared" si="66"/>
        <v>1240.9128000000001</v>
      </c>
      <c r="W811" s="804">
        <f t="shared" si="67"/>
        <v>6291525</v>
      </c>
      <c r="X811" s="810">
        <f t="shared" si="68"/>
        <v>943.72874999999999</v>
      </c>
      <c r="Y811" s="279">
        <f t="shared" si="69"/>
        <v>2184.6415500000003</v>
      </c>
      <c r="Z811" s="806">
        <f t="shared" si="70"/>
        <v>0</v>
      </c>
      <c r="AA811" s="811"/>
      <c r="AB811" s="812">
        <f t="shared" si="71"/>
        <v>2184.6415500000003</v>
      </c>
      <c r="AC811" s="809"/>
      <c r="AD811" s="809"/>
    </row>
    <row r="812" spans="1:30" ht="15.5">
      <c r="A812" s="76">
        <v>10</v>
      </c>
      <c r="B812" s="161" t="s">
        <v>47</v>
      </c>
      <c r="C812" s="797">
        <f t="shared" si="63"/>
        <v>3226221</v>
      </c>
      <c r="D812" s="798">
        <v>379.34640000000002</v>
      </c>
      <c r="E812" s="799">
        <v>242.43600000000001</v>
      </c>
      <c r="F812" s="345">
        <f t="shared" si="60"/>
        <v>0.63908870625897596</v>
      </c>
      <c r="I812" s="161" t="s">
        <v>47</v>
      </c>
      <c r="J812" s="1171">
        <v>132.52000000000001</v>
      </c>
      <c r="K812" s="1171">
        <v>109.916</v>
      </c>
      <c r="L812" s="1173">
        <f t="shared" si="61"/>
        <v>242.43600000000001</v>
      </c>
      <c r="N812" s="800" t="s">
        <v>47</v>
      </c>
      <c r="O812" s="1175">
        <v>2091735</v>
      </c>
      <c r="P812" s="1177">
        <v>1134486</v>
      </c>
      <c r="Q812" s="495"/>
      <c r="R812" s="801">
        <f t="shared" si="62"/>
        <v>3226221</v>
      </c>
      <c r="S812" s="1180">
        <f t="shared" si="64"/>
        <v>3226221</v>
      </c>
      <c r="T812" s="182"/>
      <c r="U812" s="802">
        <f t="shared" si="65"/>
        <v>2091735</v>
      </c>
      <c r="V812" s="810">
        <f t="shared" si="66"/>
        <v>209.17349999999999</v>
      </c>
      <c r="W812" s="804">
        <f t="shared" si="67"/>
        <v>1134486</v>
      </c>
      <c r="X812" s="810">
        <f t="shared" si="68"/>
        <v>170.1729</v>
      </c>
      <c r="Y812" s="279">
        <f t="shared" si="69"/>
        <v>379.34640000000002</v>
      </c>
      <c r="Z812" s="806">
        <f t="shared" si="70"/>
        <v>0</v>
      </c>
      <c r="AA812" s="811"/>
      <c r="AB812" s="812">
        <f t="shared" si="71"/>
        <v>379.34640000000002</v>
      </c>
      <c r="AC812" s="809"/>
      <c r="AD812" s="809"/>
    </row>
    <row r="813" spans="1:30" ht="15.5">
      <c r="A813" s="76">
        <v>11</v>
      </c>
      <c r="B813" s="161" t="s">
        <v>48</v>
      </c>
      <c r="C813" s="797">
        <f t="shared" si="63"/>
        <v>23840737</v>
      </c>
      <c r="D813" s="798">
        <v>2779.8624</v>
      </c>
      <c r="E813" s="799">
        <v>2527.42</v>
      </c>
      <c r="F813" s="345">
        <f t="shared" si="60"/>
        <v>0.90918888647150309</v>
      </c>
      <c r="I813" s="161" t="s">
        <v>48</v>
      </c>
      <c r="J813" s="1171">
        <v>1468.5260000000001</v>
      </c>
      <c r="K813" s="1171">
        <v>1058.894</v>
      </c>
      <c r="L813" s="1173">
        <f t="shared" si="61"/>
        <v>2527.42</v>
      </c>
      <c r="N813" s="800" t="s">
        <v>48</v>
      </c>
      <c r="O813" s="1175">
        <v>15924963</v>
      </c>
      <c r="P813" s="1177">
        <v>7915774</v>
      </c>
      <c r="Q813" s="495"/>
      <c r="R813" s="801">
        <f t="shared" si="62"/>
        <v>23840737</v>
      </c>
      <c r="S813" s="1180">
        <f t="shared" si="64"/>
        <v>23840737</v>
      </c>
      <c r="T813" s="182"/>
      <c r="U813" s="802">
        <f t="shared" si="65"/>
        <v>15924963</v>
      </c>
      <c r="V813" s="810">
        <f t="shared" si="66"/>
        <v>1592.4963</v>
      </c>
      <c r="W813" s="804">
        <f t="shared" si="67"/>
        <v>7915774</v>
      </c>
      <c r="X813" s="810">
        <f t="shared" si="68"/>
        <v>1187.3661</v>
      </c>
      <c r="Y813" s="279">
        <f t="shared" si="69"/>
        <v>2779.8624</v>
      </c>
      <c r="Z813" s="806">
        <f t="shared" si="70"/>
        <v>0</v>
      </c>
      <c r="AA813" s="811"/>
      <c r="AB813" s="812">
        <f t="shared" si="71"/>
        <v>2779.8624</v>
      </c>
      <c r="AC813" s="809"/>
      <c r="AD813" s="809"/>
    </row>
    <row r="814" spans="1:30" ht="15.5">
      <c r="A814" s="76">
        <v>12</v>
      </c>
      <c r="B814" s="161" t="s">
        <v>49</v>
      </c>
      <c r="C814" s="797">
        <f t="shared" si="63"/>
        <v>15743757</v>
      </c>
      <c r="D814" s="798">
        <v>1863.3612000000001</v>
      </c>
      <c r="E814" s="799">
        <v>1167.0899999999999</v>
      </c>
      <c r="F814" s="345">
        <f t="shared" si="60"/>
        <v>0.62633589236482967</v>
      </c>
      <c r="I814" s="161" t="s">
        <v>49</v>
      </c>
      <c r="J814" s="1171">
        <v>574.38599999999997</v>
      </c>
      <c r="K814" s="1171">
        <v>592.70399999999995</v>
      </c>
      <c r="L814" s="1173">
        <f t="shared" si="61"/>
        <v>1167.0899999999999</v>
      </c>
      <c r="N814" s="800" t="s">
        <v>49</v>
      </c>
      <c r="O814" s="1175">
        <v>9964047</v>
      </c>
      <c r="P814" s="1177">
        <v>5779710</v>
      </c>
      <c r="Q814" s="495"/>
      <c r="R814" s="801">
        <f t="shared" si="62"/>
        <v>15743757</v>
      </c>
      <c r="S814" s="1180">
        <f t="shared" si="64"/>
        <v>15743757</v>
      </c>
      <c r="T814" s="182"/>
      <c r="U814" s="802">
        <f t="shared" si="65"/>
        <v>9964047</v>
      </c>
      <c r="V814" s="810">
        <f t="shared" si="66"/>
        <v>996.40470000000005</v>
      </c>
      <c r="W814" s="804">
        <f t="shared" si="67"/>
        <v>5779710</v>
      </c>
      <c r="X814" s="810">
        <f t="shared" si="68"/>
        <v>866.95650000000001</v>
      </c>
      <c r="Y814" s="279">
        <f t="shared" si="69"/>
        <v>1863.3612000000001</v>
      </c>
      <c r="Z814" s="806">
        <f t="shared" si="70"/>
        <v>0</v>
      </c>
      <c r="AA814" s="811"/>
      <c r="AB814" s="812">
        <f t="shared" si="71"/>
        <v>1863.3612000000001</v>
      </c>
      <c r="AC814" s="809"/>
      <c r="AD814" s="809"/>
    </row>
    <row r="815" spans="1:30" ht="15.5">
      <c r="A815" s="76">
        <v>13</v>
      </c>
      <c r="B815" s="161" t="s">
        <v>50</v>
      </c>
      <c r="C815" s="797">
        <f t="shared" si="63"/>
        <v>14296276</v>
      </c>
      <c r="D815" s="798">
        <v>1663.35645</v>
      </c>
      <c r="E815" s="799">
        <v>1544.0369999999998</v>
      </c>
      <c r="F815" s="345">
        <f t="shared" si="60"/>
        <v>0.92826585666589978</v>
      </c>
      <c r="I815" s="161" t="s">
        <v>50</v>
      </c>
      <c r="J815" s="1171">
        <v>864.85199999999998</v>
      </c>
      <c r="K815" s="1171">
        <v>679.18499999999995</v>
      </c>
      <c r="L815" s="1173">
        <f t="shared" si="61"/>
        <v>1544.0369999999998</v>
      </c>
      <c r="N815" s="800" t="s">
        <v>50</v>
      </c>
      <c r="O815" s="1175">
        <v>9621699</v>
      </c>
      <c r="P815" s="1177">
        <v>4674577</v>
      </c>
      <c r="Q815" s="495"/>
      <c r="R815" s="801">
        <f t="shared" si="62"/>
        <v>14296276</v>
      </c>
      <c r="S815" s="1180">
        <f t="shared" si="64"/>
        <v>14296276</v>
      </c>
      <c r="T815" s="182"/>
      <c r="U815" s="802">
        <f t="shared" si="65"/>
        <v>9621699</v>
      </c>
      <c r="V815" s="810">
        <f t="shared" si="66"/>
        <v>962.16989999999998</v>
      </c>
      <c r="W815" s="804">
        <f t="shared" si="67"/>
        <v>4674577</v>
      </c>
      <c r="X815" s="810">
        <f t="shared" si="68"/>
        <v>701.18655000000001</v>
      </c>
      <c r="Y815" s="279">
        <f t="shared" si="69"/>
        <v>1663.35645</v>
      </c>
      <c r="Z815" s="806">
        <f t="shared" si="70"/>
        <v>0</v>
      </c>
      <c r="AA815" s="811"/>
      <c r="AB815" s="812">
        <f t="shared" si="71"/>
        <v>1663.35645</v>
      </c>
      <c r="AC815" s="809"/>
      <c r="AD815" s="809"/>
    </row>
    <row r="816" spans="1:30" ht="15.5">
      <c r="A816" s="76">
        <v>14</v>
      </c>
      <c r="B816" s="161" t="s">
        <v>51</v>
      </c>
      <c r="C816" s="797">
        <f t="shared" si="63"/>
        <v>11252532</v>
      </c>
      <c r="D816" s="798">
        <v>1341.8023499999999</v>
      </c>
      <c r="E816" s="799">
        <v>1456.0550000000001</v>
      </c>
      <c r="F816" s="345">
        <f t="shared" si="60"/>
        <v>1.0851486435390429</v>
      </c>
      <c r="I816" s="161" t="s">
        <v>51</v>
      </c>
      <c r="J816" s="1171">
        <v>757.01400000000001</v>
      </c>
      <c r="K816" s="1171">
        <v>699.04100000000005</v>
      </c>
      <c r="L816" s="1173">
        <f t="shared" si="61"/>
        <v>1456.0550000000001</v>
      </c>
      <c r="N816" s="800" t="s">
        <v>51</v>
      </c>
      <c r="O816" s="1175">
        <v>6921549</v>
      </c>
      <c r="P816" s="1177">
        <v>4330983</v>
      </c>
      <c r="Q816" s="813"/>
      <c r="R816" s="801">
        <f t="shared" si="62"/>
        <v>11252532</v>
      </c>
      <c r="S816" s="1180">
        <f t="shared" si="64"/>
        <v>11252532</v>
      </c>
      <c r="T816" s="182"/>
      <c r="U816" s="802">
        <f t="shared" si="65"/>
        <v>6921549</v>
      </c>
      <c r="V816" s="810">
        <f t="shared" si="66"/>
        <v>692.1549</v>
      </c>
      <c r="W816" s="804">
        <f t="shared" si="67"/>
        <v>4330983</v>
      </c>
      <c r="X816" s="810">
        <f t="shared" si="68"/>
        <v>649.64745000000005</v>
      </c>
      <c r="Y816" s="279">
        <f t="shared" si="69"/>
        <v>1341.8023499999999</v>
      </c>
      <c r="Z816" s="806">
        <f t="shared" si="70"/>
        <v>0</v>
      </c>
      <c r="AA816" s="811"/>
      <c r="AB816" s="812">
        <f t="shared" si="71"/>
        <v>1341.8023499999999</v>
      </c>
      <c r="AC816" s="809"/>
      <c r="AD816" s="809"/>
    </row>
    <row r="817" spans="1:30" ht="15.5">
      <c r="A817" s="76">
        <v>15</v>
      </c>
      <c r="B817" s="161" t="s">
        <v>52</v>
      </c>
      <c r="C817" s="797">
        <f t="shared" si="63"/>
        <v>11017998</v>
      </c>
      <c r="D817" s="798">
        <v>1306.6222499999999</v>
      </c>
      <c r="E817" s="799">
        <v>850.13200000000006</v>
      </c>
      <c r="F817" s="345">
        <f t="shared" si="60"/>
        <v>0.65063334104405468</v>
      </c>
      <c r="I817" s="161" t="s">
        <v>52</v>
      </c>
      <c r="J817" s="1171">
        <v>463.928</v>
      </c>
      <c r="K817" s="1171">
        <v>386.20400000000001</v>
      </c>
      <c r="L817" s="1173">
        <f t="shared" si="61"/>
        <v>850.13200000000006</v>
      </c>
      <c r="N817" s="814" t="s">
        <v>52</v>
      </c>
      <c r="O817" s="1175">
        <v>6921549</v>
      </c>
      <c r="P817" s="1177">
        <v>3664953</v>
      </c>
      <c r="Q817" s="1179">
        <v>431496</v>
      </c>
      <c r="R817" s="801">
        <f t="shared" si="62"/>
        <v>10586502</v>
      </c>
      <c r="S817" s="1180">
        <f t="shared" si="64"/>
        <v>11017998</v>
      </c>
      <c r="T817" s="182"/>
      <c r="U817" s="802">
        <f t="shared" si="65"/>
        <v>6921549</v>
      </c>
      <c r="V817" s="810">
        <f t="shared" si="66"/>
        <v>692.1549</v>
      </c>
      <c r="W817" s="804">
        <f t="shared" si="67"/>
        <v>3664953</v>
      </c>
      <c r="X817" s="810">
        <f t="shared" si="68"/>
        <v>549.74294999999995</v>
      </c>
      <c r="Y817" s="279">
        <f t="shared" si="69"/>
        <v>1241.8978499999998</v>
      </c>
      <c r="Z817" s="806">
        <f t="shared" si="70"/>
        <v>431496</v>
      </c>
      <c r="AA817" s="811">
        <f>Z817*150/1000000</f>
        <v>64.724400000000003</v>
      </c>
      <c r="AB817" s="812">
        <f t="shared" si="71"/>
        <v>1306.6222499999999</v>
      </c>
      <c r="AC817" s="809"/>
      <c r="AD817" s="809"/>
    </row>
    <row r="818" spans="1:30" ht="15.5">
      <c r="A818" s="76">
        <v>16</v>
      </c>
      <c r="B818" s="161" t="s">
        <v>53</v>
      </c>
      <c r="C818" s="797">
        <f t="shared" si="63"/>
        <v>24993417</v>
      </c>
      <c r="D818" s="798">
        <v>2967.4848000000002</v>
      </c>
      <c r="E818" s="799">
        <v>2372.9690000000001</v>
      </c>
      <c r="F818" s="345">
        <f t="shared" si="60"/>
        <v>0.79965666546969338</v>
      </c>
      <c r="I818" s="161" t="s">
        <v>53</v>
      </c>
      <c r="J818" s="1171">
        <v>1253.049</v>
      </c>
      <c r="K818" s="1171">
        <v>1119.92</v>
      </c>
      <c r="L818" s="1173">
        <f t="shared" si="61"/>
        <v>2372.9690000000001</v>
      </c>
      <c r="N818" s="814" t="s">
        <v>53</v>
      </c>
      <c r="O818" s="1175">
        <v>15630555</v>
      </c>
      <c r="P818" s="1177">
        <v>9362862</v>
      </c>
      <c r="Q818" s="815"/>
      <c r="R818" s="801">
        <f t="shared" si="62"/>
        <v>24993417</v>
      </c>
      <c r="S818" s="1180">
        <f t="shared" si="64"/>
        <v>24993417</v>
      </c>
      <c r="T818" s="182"/>
      <c r="U818" s="802">
        <f t="shared" si="65"/>
        <v>15630555</v>
      </c>
      <c r="V818" s="810">
        <f t="shared" si="66"/>
        <v>1563.0554999999999</v>
      </c>
      <c r="W818" s="804">
        <f t="shared" si="67"/>
        <v>9362862</v>
      </c>
      <c r="X818" s="810">
        <f t="shared" si="68"/>
        <v>1404.4293</v>
      </c>
      <c r="Y818" s="279">
        <f t="shared" si="69"/>
        <v>2967.4848000000002</v>
      </c>
      <c r="Z818" s="806">
        <f t="shared" si="70"/>
        <v>0</v>
      </c>
      <c r="AA818" s="811"/>
      <c r="AB818" s="812">
        <f t="shared" si="71"/>
        <v>2967.4848000000002</v>
      </c>
      <c r="AC818" s="809"/>
      <c r="AD818" s="809"/>
    </row>
    <row r="819" spans="1:30" ht="15.5">
      <c r="A819" s="76">
        <v>17</v>
      </c>
      <c r="B819" s="161" t="s">
        <v>54</v>
      </c>
      <c r="C819" s="797">
        <f t="shared" si="63"/>
        <v>11017644</v>
      </c>
      <c r="D819" s="798">
        <v>1297.0587</v>
      </c>
      <c r="E819" s="799">
        <v>1541.883</v>
      </c>
      <c r="F819" s="345">
        <f t="shared" si="60"/>
        <v>1.1887534465479472</v>
      </c>
      <c r="I819" s="161" t="s">
        <v>54</v>
      </c>
      <c r="J819" s="1171">
        <v>846.43200000000002</v>
      </c>
      <c r="K819" s="1171">
        <v>695.45100000000002</v>
      </c>
      <c r="L819" s="1173">
        <f t="shared" si="61"/>
        <v>1541.883</v>
      </c>
      <c r="N819" s="814" t="s">
        <v>54</v>
      </c>
      <c r="O819" s="1175">
        <v>7111758</v>
      </c>
      <c r="P819" s="1177">
        <v>3905886</v>
      </c>
      <c r="Q819" s="815"/>
      <c r="R819" s="801">
        <f t="shared" si="62"/>
        <v>11017644</v>
      </c>
      <c r="S819" s="1180">
        <f t="shared" si="64"/>
        <v>11017644</v>
      </c>
      <c r="T819" s="182"/>
      <c r="U819" s="802">
        <f t="shared" si="65"/>
        <v>7111758</v>
      </c>
      <c r="V819" s="810">
        <f t="shared" si="66"/>
        <v>711.17579999999998</v>
      </c>
      <c r="W819" s="804">
        <f t="shared" si="67"/>
        <v>3905886</v>
      </c>
      <c r="X819" s="810">
        <f t="shared" si="68"/>
        <v>585.88289999999995</v>
      </c>
      <c r="Y819" s="279">
        <f t="shared" si="69"/>
        <v>1297.0587</v>
      </c>
      <c r="Z819" s="806">
        <f t="shared" si="70"/>
        <v>0</v>
      </c>
      <c r="AA819" s="811"/>
      <c r="AB819" s="812">
        <f t="shared" si="71"/>
        <v>1297.0587</v>
      </c>
      <c r="AC819" s="809"/>
      <c r="AD819" s="809"/>
    </row>
    <row r="820" spans="1:30" ht="15.5">
      <c r="A820" s="76">
        <v>18</v>
      </c>
      <c r="B820" s="161" t="s">
        <v>55</v>
      </c>
      <c r="C820" s="797">
        <f t="shared" si="63"/>
        <v>27308377</v>
      </c>
      <c r="D820" s="798">
        <v>3143.5900499999998</v>
      </c>
      <c r="E820" s="799">
        <v>3094.76</v>
      </c>
      <c r="F820" s="345">
        <f t="shared" si="60"/>
        <v>0.98446678821877565</v>
      </c>
      <c r="I820" s="161" t="s">
        <v>55</v>
      </c>
      <c r="J820" s="1171">
        <v>1878.62</v>
      </c>
      <c r="K820" s="1171">
        <v>1216.1400000000001</v>
      </c>
      <c r="L820" s="1173">
        <f t="shared" si="61"/>
        <v>3094.76</v>
      </c>
      <c r="N820" s="814" t="s">
        <v>55</v>
      </c>
      <c r="O820" s="1175">
        <v>19053330</v>
      </c>
      <c r="P820" s="1177">
        <v>8255047</v>
      </c>
      <c r="Q820" s="816"/>
      <c r="R820" s="801">
        <f t="shared" si="62"/>
        <v>27308377</v>
      </c>
      <c r="S820" s="1180">
        <f t="shared" si="64"/>
        <v>27308377</v>
      </c>
      <c r="T820" s="182"/>
      <c r="U820" s="802">
        <f t="shared" si="65"/>
        <v>19053330</v>
      </c>
      <c r="V820" s="810">
        <f t="shared" si="66"/>
        <v>1905.3330000000001</v>
      </c>
      <c r="W820" s="804">
        <f t="shared" si="67"/>
        <v>8255047</v>
      </c>
      <c r="X820" s="810">
        <f t="shared" si="68"/>
        <v>1238.2570499999999</v>
      </c>
      <c r="Y820" s="279">
        <f t="shared" si="69"/>
        <v>3143.5900499999998</v>
      </c>
      <c r="Z820" s="806">
        <f t="shared" si="70"/>
        <v>0</v>
      </c>
      <c r="AA820" s="811"/>
      <c r="AB820" s="812">
        <f t="shared" si="71"/>
        <v>3143.5900499999998</v>
      </c>
      <c r="AC820" s="809"/>
      <c r="AD820" s="809"/>
    </row>
    <row r="821" spans="1:30" ht="15.5">
      <c r="A821" s="76">
        <v>19</v>
      </c>
      <c r="B821" s="161" t="s">
        <v>56</v>
      </c>
      <c r="C821" s="797">
        <f t="shared" si="63"/>
        <v>18983650</v>
      </c>
      <c r="D821" s="798">
        <v>2220.0410999999999</v>
      </c>
      <c r="E821" s="799">
        <v>2334.893</v>
      </c>
      <c r="F821" s="345">
        <f t="shared" si="60"/>
        <v>1.0517341323095326</v>
      </c>
      <c r="I821" s="161" t="s">
        <v>56</v>
      </c>
      <c r="J821" s="1171">
        <v>1327.222</v>
      </c>
      <c r="K821" s="1171">
        <v>1007.671</v>
      </c>
      <c r="L821" s="1173">
        <f t="shared" si="61"/>
        <v>2334.893</v>
      </c>
      <c r="N821" s="814" t="s">
        <v>56</v>
      </c>
      <c r="O821" s="1175">
        <v>12550128</v>
      </c>
      <c r="P821" s="1177">
        <v>6433522</v>
      </c>
      <c r="Q821" s="815"/>
      <c r="R821" s="801">
        <f t="shared" si="62"/>
        <v>18983650</v>
      </c>
      <c r="S821" s="1180">
        <f t="shared" si="64"/>
        <v>18983650</v>
      </c>
      <c r="T821" s="182"/>
      <c r="U821" s="802">
        <f t="shared" si="65"/>
        <v>12550128</v>
      </c>
      <c r="V821" s="810">
        <f t="shared" si="66"/>
        <v>1255.0128</v>
      </c>
      <c r="W821" s="804">
        <f t="shared" si="67"/>
        <v>6433522</v>
      </c>
      <c r="X821" s="810">
        <f t="shared" si="68"/>
        <v>965.02829999999994</v>
      </c>
      <c r="Y821" s="279">
        <f t="shared" si="69"/>
        <v>2220.0410999999999</v>
      </c>
      <c r="Z821" s="806">
        <f t="shared" si="70"/>
        <v>0</v>
      </c>
      <c r="AA821" s="811"/>
      <c r="AB821" s="812">
        <f t="shared" si="71"/>
        <v>2220.0410999999999</v>
      </c>
      <c r="AC821" s="809"/>
      <c r="AD821" s="809"/>
    </row>
    <row r="822" spans="1:30" ht="15.5">
      <c r="A822" s="76">
        <v>20</v>
      </c>
      <c r="B822" s="161" t="s">
        <v>57</v>
      </c>
      <c r="C822" s="797">
        <f t="shared" si="63"/>
        <v>21409568</v>
      </c>
      <c r="D822" s="798">
        <v>2549.7010499999997</v>
      </c>
      <c r="E822" s="799">
        <v>2675.4740000000002</v>
      </c>
      <c r="F822" s="345">
        <f t="shared" si="60"/>
        <v>1.0493285085324024</v>
      </c>
      <c r="I822" s="161" t="s">
        <v>57</v>
      </c>
      <c r="J822" s="1171">
        <v>1386.444</v>
      </c>
      <c r="K822" s="1171">
        <v>1289.03</v>
      </c>
      <c r="L822" s="1173">
        <f t="shared" si="61"/>
        <v>2675.4740000000002</v>
      </c>
      <c r="N822" s="814" t="s">
        <v>57</v>
      </c>
      <c r="O822" s="1175">
        <v>13234683</v>
      </c>
      <c r="P822" s="1177">
        <v>8174885</v>
      </c>
      <c r="Q822" s="816"/>
      <c r="R822" s="801">
        <f t="shared" si="62"/>
        <v>21409568</v>
      </c>
      <c r="S822" s="1180">
        <f t="shared" si="64"/>
        <v>21409568</v>
      </c>
      <c r="T822" s="182"/>
      <c r="U822" s="802">
        <f t="shared" si="65"/>
        <v>13234683</v>
      </c>
      <c r="V822" s="810">
        <f t="shared" si="66"/>
        <v>1323.4683</v>
      </c>
      <c r="W822" s="804">
        <f t="shared" si="67"/>
        <v>8174885</v>
      </c>
      <c r="X822" s="810">
        <f t="shared" si="68"/>
        <v>1226.2327499999999</v>
      </c>
      <c r="Y822" s="279">
        <f t="shared" si="69"/>
        <v>2549.7010499999997</v>
      </c>
      <c r="Z822" s="806">
        <f t="shared" si="70"/>
        <v>0</v>
      </c>
      <c r="AA822" s="811">
        <f>Z822*150/1000000</f>
        <v>0</v>
      </c>
      <c r="AB822" s="812">
        <f t="shared" si="71"/>
        <v>2549.7010499999997</v>
      </c>
      <c r="AC822" s="809"/>
      <c r="AD822" s="809"/>
    </row>
    <row r="823" spans="1:30" ht="15.5">
      <c r="A823" s="76">
        <v>21</v>
      </c>
      <c r="B823" s="161" t="s">
        <v>58</v>
      </c>
      <c r="C823" s="797">
        <f t="shared" si="63"/>
        <v>20934604</v>
      </c>
      <c r="D823" s="798">
        <v>2448.0356999999999</v>
      </c>
      <c r="E823" s="799">
        <v>2522.0410000000002</v>
      </c>
      <c r="F823" s="345">
        <f t="shared" si="60"/>
        <v>1.0302304823414137</v>
      </c>
      <c r="I823" s="161" t="s">
        <v>58</v>
      </c>
      <c r="J823" s="1171">
        <v>1435.3610000000001</v>
      </c>
      <c r="K823" s="1171">
        <v>1086.68</v>
      </c>
      <c r="L823" s="1173">
        <f t="shared" si="61"/>
        <v>2522.0410000000002</v>
      </c>
      <c r="N823" s="814" t="s">
        <v>58</v>
      </c>
      <c r="O823" s="1175">
        <v>13843098</v>
      </c>
      <c r="P823" s="1177">
        <v>7091506</v>
      </c>
      <c r="Q823" s="815"/>
      <c r="R823" s="801">
        <f t="shared" si="62"/>
        <v>20934604</v>
      </c>
      <c r="S823" s="1180">
        <f t="shared" si="64"/>
        <v>20934604</v>
      </c>
      <c r="T823" s="182"/>
      <c r="U823" s="802">
        <f t="shared" si="65"/>
        <v>13843098</v>
      </c>
      <c r="V823" s="810">
        <f t="shared" si="66"/>
        <v>1384.3098</v>
      </c>
      <c r="W823" s="804">
        <f t="shared" si="67"/>
        <v>7091506</v>
      </c>
      <c r="X823" s="810">
        <f t="shared" si="68"/>
        <v>1063.7258999999999</v>
      </c>
      <c r="Y823" s="279">
        <f t="shared" si="69"/>
        <v>2448.0356999999999</v>
      </c>
      <c r="Z823" s="806">
        <f t="shared" si="70"/>
        <v>0</v>
      </c>
      <c r="AA823" s="811"/>
      <c r="AB823" s="812">
        <f t="shared" si="71"/>
        <v>2448.0356999999999</v>
      </c>
      <c r="AC823" s="809"/>
      <c r="AD823" s="809"/>
    </row>
    <row r="824" spans="1:30" ht="15.5">
      <c r="A824" s="76">
        <v>22</v>
      </c>
      <c r="B824" s="161" t="s">
        <v>59</v>
      </c>
      <c r="C824" s="797">
        <f t="shared" si="63"/>
        <v>40151785</v>
      </c>
      <c r="D824" s="798">
        <v>4672.6857</v>
      </c>
      <c r="E824" s="799">
        <v>4683.6319999999996</v>
      </c>
      <c r="F824" s="345">
        <f t="shared" si="60"/>
        <v>1.0023426142271883</v>
      </c>
      <c r="I824" s="161" t="s">
        <v>59</v>
      </c>
      <c r="J824" s="1171">
        <v>2678.895</v>
      </c>
      <c r="K824" s="1171">
        <v>2004.7370000000001</v>
      </c>
      <c r="L824" s="1173">
        <f t="shared" si="61"/>
        <v>4683.6319999999996</v>
      </c>
      <c r="N824" s="814" t="s">
        <v>59</v>
      </c>
      <c r="O824" s="1175">
        <v>27001641</v>
      </c>
      <c r="P824" s="1177">
        <v>13150144</v>
      </c>
      <c r="Q824" s="815">
        <v>0</v>
      </c>
      <c r="R824" s="801">
        <f t="shared" si="62"/>
        <v>40151785</v>
      </c>
      <c r="S824" s="1180">
        <f t="shared" si="64"/>
        <v>40151785</v>
      </c>
      <c r="T824" s="182"/>
      <c r="U824" s="802">
        <f t="shared" si="65"/>
        <v>27001641</v>
      </c>
      <c r="V824" s="810">
        <f t="shared" si="66"/>
        <v>2700.1641</v>
      </c>
      <c r="W824" s="804">
        <f t="shared" si="67"/>
        <v>13150144</v>
      </c>
      <c r="X824" s="810">
        <f t="shared" si="68"/>
        <v>1972.5216</v>
      </c>
      <c r="Y824" s="279">
        <f t="shared" si="69"/>
        <v>4672.6857</v>
      </c>
      <c r="Z824" s="806">
        <f t="shared" si="70"/>
        <v>0</v>
      </c>
      <c r="AA824" s="811">
        <f>Z824*150/1000000</f>
        <v>0</v>
      </c>
      <c r="AB824" s="812">
        <f t="shared" si="71"/>
        <v>4672.6857</v>
      </c>
      <c r="AC824" s="809"/>
      <c r="AD824" s="809"/>
    </row>
    <row r="825" spans="1:30" ht="15.5">
      <c r="A825" s="76">
        <v>23</v>
      </c>
      <c r="B825" s="161" t="s">
        <v>60</v>
      </c>
      <c r="C825" s="797">
        <f t="shared" si="63"/>
        <v>12370026</v>
      </c>
      <c r="D825" s="798">
        <v>1461.8883000000001</v>
      </c>
      <c r="E825" s="799">
        <v>1509.759</v>
      </c>
      <c r="F825" s="345">
        <f t="shared" si="60"/>
        <v>1.0327457987043196</v>
      </c>
      <c r="I825" s="161" t="s">
        <v>60</v>
      </c>
      <c r="J825" s="1171">
        <v>814.89800000000002</v>
      </c>
      <c r="K825" s="1171">
        <v>694.86099999999999</v>
      </c>
      <c r="L825" s="1173">
        <f t="shared" si="61"/>
        <v>1509.759</v>
      </c>
      <c r="N825" s="800" t="s">
        <v>60</v>
      </c>
      <c r="O825" s="1175">
        <v>7872312</v>
      </c>
      <c r="P825" s="1177">
        <v>4497714</v>
      </c>
      <c r="Q825" s="495"/>
      <c r="R825" s="801">
        <f t="shared" si="62"/>
        <v>12370026</v>
      </c>
      <c r="S825" s="1180">
        <f t="shared" si="64"/>
        <v>12370026</v>
      </c>
      <c r="T825" s="182"/>
      <c r="U825" s="802">
        <f t="shared" si="65"/>
        <v>7872312</v>
      </c>
      <c r="V825" s="810">
        <f t="shared" si="66"/>
        <v>787.23119999999994</v>
      </c>
      <c r="W825" s="804">
        <f t="shared" si="67"/>
        <v>4497714</v>
      </c>
      <c r="X825" s="810">
        <f t="shared" si="68"/>
        <v>674.65710000000001</v>
      </c>
      <c r="Y825" s="279">
        <f t="shared" si="69"/>
        <v>1461.8883000000001</v>
      </c>
      <c r="Z825" s="806">
        <f t="shared" si="70"/>
        <v>0</v>
      </c>
      <c r="AA825" s="811"/>
      <c r="AB825" s="812">
        <f t="shared" si="71"/>
        <v>1461.8883000000001</v>
      </c>
      <c r="AC825" s="809"/>
      <c r="AD825" s="809"/>
    </row>
    <row r="826" spans="1:30" ht="15.5">
      <c r="A826" s="76">
        <v>24</v>
      </c>
      <c r="B826" s="161" t="s">
        <v>61</v>
      </c>
      <c r="C826" s="797">
        <f t="shared" si="63"/>
        <v>9037037</v>
      </c>
      <c r="D826" s="798">
        <v>1072.2301499999999</v>
      </c>
      <c r="E826" s="799">
        <v>1256.7280000000001</v>
      </c>
      <c r="F826" s="345">
        <f t="shared" si="60"/>
        <v>1.1720692614360828</v>
      </c>
      <c r="I826" s="161" t="s">
        <v>61</v>
      </c>
      <c r="J826" s="1171">
        <v>653.95500000000004</v>
      </c>
      <c r="K826" s="1171">
        <v>602.77300000000002</v>
      </c>
      <c r="L826" s="1173">
        <f t="shared" si="61"/>
        <v>1256.7280000000001</v>
      </c>
      <c r="N826" s="800" t="s">
        <v>61</v>
      </c>
      <c r="O826" s="1175">
        <v>5666508</v>
      </c>
      <c r="P826" s="1177">
        <v>3370529</v>
      </c>
      <c r="Q826" s="495"/>
      <c r="R826" s="801">
        <f t="shared" si="62"/>
        <v>9037037</v>
      </c>
      <c r="S826" s="1180">
        <f t="shared" si="64"/>
        <v>9037037</v>
      </c>
      <c r="T826" s="182"/>
      <c r="U826" s="802">
        <f t="shared" si="65"/>
        <v>5666508</v>
      </c>
      <c r="V826" s="810">
        <f t="shared" si="66"/>
        <v>566.6508</v>
      </c>
      <c r="W826" s="804">
        <f t="shared" si="67"/>
        <v>3370529</v>
      </c>
      <c r="X826" s="810">
        <f t="shared" si="68"/>
        <v>505.57934999999998</v>
      </c>
      <c r="Y826" s="279">
        <f t="shared" si="69"/>
        <v>1072.2301499999999</v>
      </c>
      <c r="Z826" s="806">
        <f t="shared" si="70"/>
        <v>0</v>
      </c>
      <c r="AA826" s="811"/>
      <c r="AB826" s="812">
        <f t="shared" si="71"/>
        <v>1072.2301499999999</v>
      </c>
      <c r="AC826" s="809"/>
      <c r="AD826" s="809"/>
    </row>
    <row r="827" spans="1:30" ht="15.5">
      <c r="A827" s="76">
        <v>25</v>
      </c>
      <c r="B827" s="161" t="s">
        <v>62</v>
      </c>
      <c r="C827" s="797">
        <f t="shared" si="63"/>
        <v>20364372</v>
      </c>
      <c r="D827" s="798">
        <v>2366.3008500000001</v>
      </c>
      <c r="E827" s="799">
        <v>2397.145</v>
      </c>
      <c r="F827" s="345">
        <f t="shared" si="60"/>
        <v>1.0130347542240878</v>
      </c>
      <c r="I827" s="161" t="s">
        <v>62</v>
      </c>
      <c r="J827" s="1171">
        <v>1427.1410000000001</v>
      </c>
      <c r="K827" s="1171">
        <v>970.00400000000002</v>
      </c>
      <c r="L827" s="1173">
        <f t="shared" si="61"/>
        <v>2397.145</v>
      </c>
      <c r="N827" s="800" t="s">
        <v>62</v>
      </c>
      <c r="O827" s="1175">
        <v>13767099</v>
      </c>
      <c r="P827" s="1177">
        <v>6597273</v>
      </c>
      <c r="Q827" s="495"/>
      <c r="R827" s="801">
        <f t="shared" si="62"/>
        <v>20364372</v>
      </c>
      <c r="S827" s="1180">
        <f t="shared" si="64"/>
        <v>20364372</v>
      </c>
      <c r="T827" s="182"/>
      <c r="U827" s="802">
        <f t="shared" si="65"/>
        <v>13767099</v>
      </c>
      <c r="V827" s="810">
        <f t="shared" si="66"/>
        <v>1376.7099000000001</v>
      </c>
      <c r="W827" s="804">
        <f t="shared" si="67"/>
        <v>6597273</v>
      </c>
      <c r="X827" s="810">
        <f t="shared" si="68"/>
        <v>989.59095000000002</v>
      </c>
      <c r="Y827" s="279">
        <f t="shared" si="69"/>
        <v>2366.3008500000001</v>
      </c>
      <c r="Z827" s="806">
        <f t="shared" si="70"/>
        <v>0</v>
      </c>
      <c r="AA827" s="811"/>
      <c r="AB827" s="812">
        <f t="shared" si="71"/>
        <v>2366.3008500000001</v>
      </c>
      <c r="AC827" s="809"/>
      <c r="AD827" s="809"/>
    </row>
    <row r="828" spans="1:30" ht="15.5">
      <c r="A828" s="76">
        <v>26</v>
      </c>
      <c r="B828" s="161" t="s">
        <v>63</v>
      </c>
      <c r="C828" s="797">
        <f t="shared" si="63"/>
        <v>19652991</v>
      </c>
      <c r="D828" s="798">
        <v>2271.4940999999999</v>
      </c>
      <c r="E828" s="799">
        <v>1884.8789999999999</v>
      </c>
      <c r="F828" s="345">
        <f t="shared" si="60"/>
        <v>0.82979700453547289</v>
      </c>
      <c r="I828" s="161" t="s">
        <v>63</v>
      </c>
      <c r="J828" s="1171">
        <v>1092.1610000000001</v>
      </c>
      <c r="K828" s="1171">
        <v>792.71799999999996</v>
      </c>
      <c r="L828" s="1173">
        <f t="shared" si="61"/>
        <v>1884.8789999999999</v>
      </c>
      <c r="N828" s="800" t="s">
        <v>63</v>
      </c>
      <c r="O828" s="1175">
        <v>13529091</v>
      </c>
      <c r="P828" s="1177">
        <v>6123900</v>
      </c>
      <c r="Q828" s="495"/>
      <c r="R828" s="801">
        <f t="shared" si="62"/>
        <v>19652991</v>
      </c>
      <c r="S828" s="1180">
        <f t="shared" si="64"/>
        <v>19652991</v>
      </c>
      <c r="T828" s="182"/>
      <c r="U828" s="802">
        <f t="shared" si="65"/>
        <v>13529091</v>
      </c>
      <c r="V828" s="810">
        <f t="shared" si="66"/>
        <v>1352.9091000000001</v>
      </c>
      <c r="W828" s="804">
        <f t="shared" si="67"/>
        <v>6123900</v>
      </c>
      <c r="X828" s="810">
        <f t="shared" si="68"/>
        <v>918.58500000000004</v>
      </c>
      <c r="Y828" s="279">
        <f t="shared" si="69"/>
        <v>2271.4940999999999</v>
      </c>
      <c r="Z828" s="806">
        <f t="shared" si="70"/>
        <v>0</v>
      </c>
      <c r="AA828" s="811"/>
      <c r="AB828" s="812">
        <f t="shared" si="71"/>
        <v>2271.4940999999999</v>
      </c>
      <c r="AC828" s="809"/>
      <c r="AD828" s="809"/>
    </row>
    <row r="829" spans="1:30" ht="15.5">
      <c r="A829" s="76">
        <v>27</v>
      </c>
      <c r="B829" s="161" t="s">
        <v>64</v>
      </c>
      <c r="C829" s="797">
        <f t="shared" si="63"/>
        <v>13714979</v>
      </c>
      <c r="D829" s="798">
        <v>1606.5826499999998</v>
      </c>
      <c r="E829" s="799">
        <v>1053.769</v>
      </c>
      <c r="F829" s="345">
        <f t="shared" si="60"/>
        <v>0.65590712062028067</v>
      </c>
      <c r="I829" s="161" t="s">
        <v>64</v>
      </c>
      <c r="J829" s="1171">
        <v>601.66399999999999</v>
      </c>
      <c r="K829" s="1171">
        <v>452.10500000000002</v>
      </c>
      <c r="L829" s="1173">
        <f t="shared" si="61"/>
        <v>1053.769</v>
      </c>
      <c r="N829" s="800" t="s">
        <v>64</v>
      </c>
      <c r="O829" s="1175">
        <v>9013284</v>
      </c>
      <c r="P829" s="1177">
        <v>4701695</v>
      </c>
      <c r="Q829" s="495"/>
      <c r="R829" s="801">
        <f t="shared" si="62"/>
        <v>13714979</v>
      </c>
      <c r="S829" s="1180">
        <f t="shared" si="64"/>
        <v>13714979</v>
      </c>
      <c r="T829" s="182"/>
      <c r="U829" s="802">
        <f t="shared" si="65"/>
        <v>9013284</v>
      </c>
      <c r="V829" s="810">
        <f t="shared" si="66"/>
        <v>901.32839999999999</v>
      </c>
      <c r="W829" s="804">
        <f t="shared" si="67"/>
        <v>4701695</v>
      </c>
      <c r="X829" s="810">
        <f t="shared" si="68"/>
        <v>705.25424999999996</v>
      </c>
      <c r="Y829" s="279">
        <f t="shared" si="69"/>
        <v>1606.5826499999998</v>
      </c>
      <c r="Z829" s="806">
        <f t="shared" si="70"/>
        <v>0</v>
      </c>
      <c r="AA829" s="811"/>
      <c r="AB829" s="812">
        <f t="shared" si="71"/>
        <v>1606.5826499999998</v>
      </c>
      <c r="AC829" s="809"/>
      <c r="AD829" s="809"/>
    </row>
    <row r="830" spans="1:30" ht="15.5">
      <c r="A830" s="256">
        <v>28</v>
      </c>
      <c r="B830" s="166" t="s">
        <v>65</v>
      </c>
      <c r="C830" s="797">
        <f t="shared" si="63"/>
        <v>14118350</v>
      </c>
      <c r="D830" s="798">
        <v>1651.8814500000001</v>
      </c>
      <c r="E830" s="799">
        <v>1417.9960000000001</v>
      </c>
      <c r="F830" s="345">
        <f t="shared" si="60"/>
        <v>0.85841269057171143</v>
      </c>
      <c r="I830" s="166" t="s">
        <v>65</v>
      </c>
      <c r="J830" s="1171">
        <v>797.82600000000002</v>
      </c>
      <c r="K830" s="1171">
        <v>620.16999999999996</v>
      </c>
      <c r="L830" s="1173">
        <f t="shared" si="61"/>
        <v>1417.9960000000001</v>
      </c>
      <c r="N830" s="817" t="s">
        <v>65</v>
      </c>
      <c r="O830" s="1175">
        <v>9317421</v>
      </c>
      <c r="P830" s="1177">
        <v>4800929</v>
      </c>
      <c r="Q830" s="495"/>
      <c r="R830" s="801">
        <f t="shared" si="62"/>
        <v>14118350</v>
      </c>
      <c r="S830" s="1180">
        <f t="shared" si="64"/>
        <v>14118350</v>
      </c>
      <c r="T830" s="182"/>
      <c r="U830" s="802">
        <f t="shared" si="65"/>
        <v>9317421</v>
      </c>
      <c r="V830" s="810">
        <f t="shared" si="66"/>
        <v>931.74210000000005</v>
      </c>
      <c r="W830" s="804">
        <f t="shared" si="67"/>
        <v>4800929</v>
      </c>
      <c r="X830" s="810">
        <f t="shared" si="68"/>
        <v>720.13935000000004</v>
      </c>
      <c r="Y830" s="279">
        <f t="shared" si="69"/>
        <v>1651.8814500000001</v>
      </c>
      <c r="Z830" s="806">
        <f t="shared" si="70"/>
        <v>0</v>
      </c>
      <c r="AA830" s="811"/>
      <c r="AB830" s="812">
        <f t="shared" si="71"/>
        <v>1651.8814500000001</v>
      </c>
      <c r="AC830" s="809"/>
      <c r="AD830" s="809"/>
    </row>
    <row r="831" spans="1:30" ht="15.5">
      <c r="A831" s="256">
        <v>29</v>
      </c>
      <c r="B831" s="166" t="s">
        <v>66</v>
      </c>
      <c r="C831" s="797">
        <f t="shared" si="63"/>
        <v>7319903</v>
      </c>
      <c r="D831" s="798">
        <v>852.68775000000005</v>
      </c>
      <c r="E831" s="799">
        <v>566.98800000000006</v>
      </c>
      <c r="F831" s="345">
        <f t="shared" si="60"/>
        <v>0.66494211978534934</v>
      </c>
      <c r="I831" s="166" t="s">
        <v>66</v>
      </c>
      <c r="J831" s="1171">
        <v>328.67599999999999</v>
      </c>
      <c r="K831" s="1171">
        <v>238.31200000000001</v>
      </c>
      <c r="L831" s="1173">
        <f t="shared" si="61"/>
        <v>566.98800000000006</v>
      </c>
      <c r="N831" s="817" t="s">
        <v>66</v>
      </c>
      <c r="O831" s="1175">
        <v>4905954</v>
      </c>
      <c r="P831" s="1177">
        <v>2413949</v>
      </c>
      <c r="Q831" s="495"/>
      <c r="R831" s="801">
        <f t="shared" si="62"/>
        <v>7319903</v>
      </c>
      <c r="S831" s="1180">
        <f t="shared" si="64"/>
        <v>7319903</v>
      </c>
      <c r="T831" s="182"/>
      <c r="U831" s="802">
        <f t="shared" si="65"/>
        <v>4905954</v>
      </c>
      <c r="V831" s="810">
        <f t="shared" si="66"/>
        <v>490.59539999999998</v>
      </c>
      <c r="W831" s="804">
        <f t="shared" si="67"/>
        <v>2413949</v>
      </c>
      <c r="X831" s="810">
        <f t="shared" si="68"/>
        <v>362.09235000000001</v>
      </c>
      <c r="Y831" s="279">
        <f t="shared" si="69"/>
        <v>852.68775000000005</v>
      </c>
      <c r="Z831" s="806">
        <f t="shared" si="70"/>
        <v>0</v>
      </c>
      <c r="AA831" s="811"/>
      <c r="AB831" s="812">
        <f t="shared" si="71"/>
        <v>852.68775000000005</v>
      </c>
      <c r="AC831" s="809"/>
      <c r="AD831" s="809"/>
    </row>
    <row r="832" spans="1:30" ht="15.5">
      <c r="A832" s="256">
        <v>30</v>
      </c>
      <c r="B832" s="166" t="s">
        <v>67</v>
      </c>
      <c r="C832" s="797">
        <f t="shared" si="63"/>
        <v>17928113</v>
      </c>
      <c r="D832" s="798">
        <v>2080.7314500000002</v>
      </c>
      <c r="E832" s="799">
        <v>1902.9270000000001</v>
      </c>
      <c r="F832" s="345">
        <f t="shared" si="60"/>
        <v>0.91454714158331196</v>
      </c>
      <c r="I832" s="166" t="s">
        <v>67</v>
      </c>
      <c r="J832" s="1171">
        <v>1123.057</v>
      </c>
      <c r="K832" s="1171">
        <v>779.87</v>
      </c>
      <c r="L832" s="1173">
        <f t="shared" si="61"/>
        <v>1902.9270000000001</v>
      </c>
      <c r="N832" s="817" t="s">
        <v>67</v>
      </c>
      <c r="O832" s="1175">
        <v>12169710</v>
      </c>
      <c r="P832" s="1177">
        <v>5758403</v>
      </c>
      <c r="Q832" s="495"/>
      <c r="R832" s="801">
        <f t="shared" si="62"/>
        <v>17928113</v>
      </c>
      <c r="S832" s="1180">
        <f t="shared" si="64"/>
        <v>17928113</v>
      </c>
      <c r="T832" s="182"/>
      <c r="U832" s="802">
        <f t="shared" si="65"/>
        <v>12169710</v>
      </c>
      <c r="V832" s="810">
        <f t="shared" si="66"/>
        <v>1216.971</v>
      </c>
      <c r="W832" s="804">
        <f t="shared" si="67"/>
        <v>5758403</v>
      </c>
      <c r="X832" s="810">
        <f t="shared" si="68"/>
        <v>863.76044999999999</v>
      </c>
      <c r="Y832" s="279">
        <f t="shared" si="69"/>
        <v>2080.7314500000002</v>
      </c>
      <c r="Z832" s="806">
        <f t="shared" si="70"/>
        <v>0</v>
      </c>
      <c r="AA832" s="811"/>
      <c r="AB832" s="812">
        <f t="shared" si="71"/>
        <v>2080.7314500000002</v>
      </c>
      <c r="AC832" s="809"/>
      <c r="AD832" s="809"/>
    </row>
    <row r="833" spans="1:34" ht="15.5">
      <c r="A833" s="256">
        <v>31</v>
      </c>
      <c r="B833" s="166" t="s">
        <v>68</v>
      </c>
      <c r="C833" s="797">
        <f t="shared" si="63"/>
        <v>3232990</v>
      </c>
      <c r="D833" s="798">
        <v>389.87220000000002</v>
      </c>
      <c r="E833" s="799">
        <v>0</v>
      </c>
      <c r="F833" s="345">
        <f t="shared" si="60"/>
        <v>0</v>
      </c>
      <c r="I833" s="166" t="s">
        <v>68</v>
      </c>
      <c r="J833" s="1171">
        <v>0</v>
      </c>
      <c r="K833" s="1171">
        <v>0</v>
      </c>
      <c r="L833" s="1173">
        <f t="shared" si="61"/>
        <v>0</v>
      </c>
      <c r="N833" s="817" t="s">
        <v>68</v>
      </c>
      <c r="O833" s="1175">
        <v>1901526</v>
      </c>
      <c r="P833" s="1177">
        <v>1331464</v>
      </c>
      <c r="Q833" s="495"/>
      <c r="R833" s="801">
        <f t="shared" si="62"/>
        <v>3232990</v>
      </c>
      <c r="S833" s="1180">
        <f t="shared" si="64"/>
        <v>3232990</v>
      </c>
      <c r="T833" s="182"/>
      <c r="U833" s="802">
        <f t="shared" si="65"/>
        <v>1901526</v>
      </c>
      <c r="V833" s="810">
        <f t="shared" si="66"/>
        <v>190.15260000000001</v>
      </c>
      <c r="W833" s="804">
        <f t="shared" si="67"/>
        <v>1331464</v>
      </c>
      <c r="X833" s="810">
        <f t="shared" si="68"/>
        <v>199.71960000000001</v>
      </c>
      <c r="Y833" s="279">
        <f t="shared" si="69"/>
        <v>389.87220000000002</v>
      </c>
      <c r="Z833" s="806">
        <f t="shared" si="70"/>
        <v>0</v>
      </c>
      <c r="AA833" s="811"/>
      <c r="AB833" s="812">
        <f t="shared" si="71"/>
        <v>389.87220000000002</v>
      </c>
      <c r="AC833" s="809"/>
      <c r="AD833" s="809"/>
    </row>
    <row r="834" spans="1:34" ht="31">
      <c r="A834" s="256">
        <v>32</v>
      </c>
      <c r="B834" s="166" t="s">
        <v>69</v>
      </c>
      <c r="C834" s="797">
        <f t="shared" si="63"/>
        <v>10038396</v>
      </c>
      <c r="D834" s="798">
        <v>1165.3854000000001</v>
      </c>
      <c r="E834" s="799">
        <v>1105.473</v>
      </c>
      <c r="F834" s="345">
        <f t="shared" si="60"/>
        <v>0.94859005441461675</v>
      </c>
      <c r="I834" s="166" t="s">
        <v>69</v>
      </c>
      <c r="J834" s="1171">
        <v>624.90200000000004</v>
      </c>
      <c r="K834" s="1171">
        <v>480.57100000000003</v>
      </c>
      <c r="L834" s="1173">
        <f t="shared" si="61"/>
        <v>1105.473</v>
      </c>
      <c r="N834" s="817" t="s">
        <v>69</v>
      </c>
      <c r="O834" s="1175">
        <v>6807480</v>
      </c>
      <c r="P834" s="1177">
        <v>3230916</v>
      </c>
      <c r="Q834" s="495"/>
      <c r="R834" s="801">
        <f t="shared" si="62"/>
        <v>10038396</v>
      </c>
      <c r="S834" s="1180">
        <f t="shared" si="64"/>
        <v>10038396</v>
      </c>
      <c r="T834" s="182"/>
      <c r="U834" s="802">
        <f t="shared" si="65"/>
        <v>6807480</v>
      </c>
      <c r="V834" s="810">
        <f t="shared" si="66"/>
        <v>680.74800000000005</v>
      </c>
      <c r="W834" s="804">
        <f t="shared" si="67"/>
        <v>3230916</v>
      </c>
      <c r="X834" s="810">
        <f t="shared" si="68"/>
        <v>484.63740000000001</v>
      </c>
      <c r="Y834" s="279">
        <f t="shared" si="69"/>
        <v>1165.3854000000001</v>
      </c>
      <c r="Z834" s="806">
        <f t="shared" si="70"/>
        <v>0</v>
      </c>
      <c r="AA834" s="811"/>
      <c r="AB834" s="812">
        <f t="shared" si="71"/>
        <v>1165.3854000000001</v>
      </c>
      <c r="AC834" s="809"/>
      <c r="AD834" s="809"/>
    </row>
    <row r="835" spans="1:34" ht="31.5" thickBot="1">
      <c r="A835" s="256">
        <v>33</v>
      </c>
      <c r="B835" s="166" t="s">
        <v>70</v>
      </c>
      <c r="C835" s="797">
        <f t="shared" si="63"/>
        <v>5521086</v>
      </c>
      <c r="D835" s="818">
        <v>647.52074999999991</v>
      </c>
      <c r="E835" s="819">
        <v>0</v>
      </c>
      <c r="F835" s="345">
        <f t="shared" si="60"/>
        <v>0</v>
      </c>
      <c r="I835" s="166" t="s">
        <v>70</v>
      </c>
      <c r="J835" s="1172">
        <v>0</v>
      </c>
      <c r="K835" s="1172">
        <v>0</v>
      </c>
      <c r="L835" s="1174">
        <f t="shared" si="61"/>
        <v>0</v>
      </c>
      <c r="N835" s="821" t="s">
        <v>70</v>
      </c>
      <c r="O835" s="1176">
        <v>3612843</v>
      </c>
      <c r="P835" s="1178">
        <v>1908243</v>
      </c>
      <c r="Q835" s="822"/>
      <c r="R835" s="823">
        <f t="shared" si="62"/>
        <v>5521086</v>
      </c>
      <c r="S835" s="1181">
        <f t="shared" si="64"/>
        <v>5521086</v>
      </c>
      <c r="T835" s="182"/>
      <c r="U835" s="802">
        <f t="shared" si="65"/>
        <v>3612843</v>
      </c>
      <c r="V835" s="822">
        <f t="shared" si="66"/>
        <v>361.28429999999997</v>
      </c>
      <c r="W835" s="804">
        <f t="shared" si="67"/>
        <v>1908243</v>
      </c>
      <c r="X835" s="822">
        <f t="shared" si="68"/>
        <v>286.23644999999999</v>
      </c>
      <c r="Y835" s="824">
        <f t="shared" si="69"/>
        <v>647.52074999999991</v>
      </c>
      <c r="Z835" s="806">
        <f t="shared" si="70"/>
        <v>0</v>
      </c>
      <c r="AA835" s="825"/>
      <c r="AB835" s="826">
        <f t="shared" si="71"/>
        <v>647.52074999999991</v>
      </c>
      <c r="AC835" s="809"/>
      <c r="AD835" s="809"/>
    </row>
    <row r="836" spans="1:34" s="15" customFormat="1" ht="15" thickBot="1">
      <c r="A836" s="478"/>
      <c r="B836" s="827" t="s">
        <v>84</v>
      </c>
      <c r="C836" s="828">
        <f>SUM(C803:C835)</f>
        <v>578703585</v>
      </c>
      <c r="D836" s="828">
        <f>SUM(D803:D835)</f>
        <v>67790.256599999993</v>
      </c>
      <c r="E836" s="828">
        <f>SUM(E803:E835)</f>
        <v>63380.931000000004</v>
      </c>
      <c r="F836" s="829">
        <f t="shared" si="60"/>
        <v>0.93495635182475489</v>
      </c>
      <c r="G836" s="406"/>
      <c r="H836" s="118"/>
      <c r="I836" s="830" t="s">
        <v>75</v>
      </c>
      <c r="J836" s="831">
        <f>SUM(J803:J835)</f>
        <v>35377.455000000002</v>
      </c>
      <c r="K836" s="831">
        <f>SUM(K803:K835)</f>
        <v>28003.475999999999</v>
      </c>
      <c r="L836" s="832">
        <f t="shared" si="61"/>
        <v>63380.930999999997</v>
      </c>
      <c r="M836" s="118"/>
      <c r="N836" s="830" t="s">
        <v>75</v>
      </c>
      <c r="O836" s="833">
        <f>SUM(O803:O835)</f>
        <v>380305623</v>
      </c>
      <c r="P836" s="834">
        <f>SUM(P803:P835)</f>
        <v>197966466</v>
      </c>
      <c r="Q836" s="833">
        <f>SUM(Q803:Q835)</f>
        <v>431496</v>
      </c>
      <c r="R836" s="833">
        <f>SUM(R803:R835)</f>
        <v>578272089</v>
      </c>
      <c r="S836" s="835">
        <f t="shared" si="64"/>
        <v>578703585</v>
      </c>
      <c r="T836" s="334"/>
      <c r="U836" s="836">
        <f>SUM(U803:U835)</f>
        <v>380305623</v>
      </c>
      <c r="V836" s="837">
        <f t="shared" si="66"/>
        <v>38030.562299999998</v>
      </c>
      <c r="W836" s="838">
        <f>SUM(W803:W835)</f>
        <v>197966466</v>
      </c>
      <c r="X836" s="837">
        <f t="shared" si="68"/>
        <v>29694.9699</v>
      </c>
      <c r="Y836" s="837">
        <f t="shared" si="69"/>
        <v>67725.532200000001</v>
      </c>
      <c r="Z836" s="838">
        <f>SUM(Z803:Z835)</f>
        <v>431496</v>
      </c>
      <c r="AA836" s="838">
        <f>SUM(AA803:AA835)</f>
        <v>64.724400000000003</v>
      </c>
      <c r="AB836" s="839">
        <f t="shared" si="71"/>
        <v>67790.256600000008</v>
      </c>
      <c r="AC836" s="265"/>
      <c r="AD836" s="265"/>
      <c r="AF836" s="495"/>
      <c r="AG836" s="460"/>
    </row>
    <row r="837" spans="1:34" s="243" customFormat="1" ht="14.5">
      <c r="A837" s="314"/>
      <c r="B837" s="368"/>
      <c r="C837" s="840"/>
      <c r="D837" s="405"/>
      <c r="E837" s="317"/>
      <c r="F837" s="397"/>
      <c r="G837" s="9"/>
      <c r="H837" s="364"/>
      <c r="I837" s="11"/>
      <c r="J837" s="378"/>
      <c r="K837" s="378"/>
      <c r="L837" s="378"/>
      <c r="M837" s="364"/>
      <c r="N837" s="364"/>
      <c r="O837" s="364"/>
      <c r="P837" s="367"/>
      <c r="Q837" s="364"/>
      <c r="R837" s="364"/>
      <c r="S837" s="364"/>
      <c r="T837" s="364"/>
      <c r="U837" s="364"/>
      <c r="V837" s="364"/>
      <c r="W837" s="364"/>
      <c r="X837" s="364"/>
    </row>
    <row r="838" spans="1:34" s="67" customFormat="1" ht="14.5">
      <c r="A838" s="357" t="s">
        <v>203</v>
      </c>
      <c r="B838" s="368"/>
      <c r="C838" s="841"/>
      <c r="D838" s="377"/>
      <c r="E838" s="842"/>
      <c r="F838" s="514"/>
      <c r="G838" s="376"/>
      <c r="H838" s="378"/>
      <c r="I838" s="11"/>
      <c r="J838" s="10"/>
      <c r="K838" s="10"/>
      <c r="L838" s="10"/>
      <c r="M838" s="378"/>
      <c r="N838" s="378"/>
      <c r="O838" s="378"/>
      <c r="P838" s="379"/>
      <c r="Q838" s="378"/>
      <c r="R838" s="378"/>
      <c r="S838" s="378"/>
      <c r="T838" s="378"/>
      <c r="U838" s="378"/>
      <c r="V838" s="378"/>
      <c r="W838" s="378"/>
      <c r="X838" s="378"/>
      <c r="AB838" s="378"/>
      <c r="AH838" s="378"/>
    </row>
    <row r="839" spans="1:34" ht="15" thickBot="1">
      <c r="A839" s="283"/>
      <c r="B839" s="368"/>
      <c r="C839" s="739"/>
      <c r="D839" s="332"/>
      <c r="E839" s="1261" t="s">
        <v>204</v>
      </c>
      <c r="F839" s="1261"/>
    </row>
    <row r="840" spans="1:34" ht="70.5" thickBot="1">
      <c r="A840" s="765" t="s">
        <v>85</v>
      </c>
      <c r="B840" s="766" t="s">
        <v>78</v>
      </c>
      <c r="C840" s="766" t="str">
        <f>C802</f>
        <v>No. of Meals served during 01.04.19 to 31.12.19</v>
      </c>
      <c r="D840" s="766" t="s">
        <v>205</v>
      </c>
      <c r="E840" s="786" t="s">
        <v>206</v>
      </c>
      <c r="F840" s="787" t="s">
        <v>189</v>
      </c>
      <c r="I840" s="843" t="s">
        <v>33</v>
      </c>
      <c r="J840" s="844" t="s">
        <v>207</v>
      </c>
      <c r="K840" s="844" t="s">
        <v>208</v>
      </c>
      <c r="L840" s="845" t="s">
        <v>375</v>
      </c>
      <c r="N840" s="843" t="s">
        <v>33</v>
      </c>
      <c r="O840" s="846" t="s">
        <v>209</v>
      </c>
      <c r="P840" s="847" t="s">
        <v>210</v>
      </c>
      <c r="Q840" s="848"/>
      <c r="R840" s="849" t="s">
        <v>211</v>
      </c>
      <c r="S840" s="849" t="s">
        <v>212</v>
      </c>
      <c r="T840" s="849"/>
      <c r="U840" s="849" t="s">
        <v>213</v>
      </c>
      <c r="V840" s="849" t="s">
        <v>214</v>
      </c>
      <c r="W840" s="850" t="s">
        <v>215</v>
      </c>
      <c r="X840" s="851" t="s">
        <v>216</v>
      </c>
      <c r="Y840" s="852"/>
      <c r="Z840" s="852"/>
      <c r="AA840" s="852"/>
      <c r="AB840" s="852"/>
      <c r="AC840" s="852"/>
      <c r="AD840" s="852"/>
      <c r="AE840" s="852"/>
      <c r="AF840" s="852"/>
      <c r="AG840" s="852"/>
    </row>
    <row r="841" spans="1:34" ht="15.75" customHeight="1">
      <c r="A841" s="853">
        <v>1</v>
      </c>
      <c r="B841" s="161" t="s">
        <v>38</v>
      </c>
      <c r="C841" s="854">
        <f>C803</f>
        <v>15460563</v>
      </c>
      <c r="D841" s="855">
        <v>843.84780280000007</v>
      </c>
      <c r="E841" s="856">
        <v>651.75</v>
      </c>
      <c r="F841" s="857">
        <f>E841/D841</f>
        <v>0.77235491736472639</v>
      </c>
      <c r="I841" s="858" t="s">
        <v>38</v>
      </c>
      <c r="J841" s="1182">
        <v>347.36</v>
      </c>
      <c r="K841" s="859">
        <v>304.39000000000004</v>
      </c>
      <c r="L841" s="860">
        <f>SUM(J841:K841)</f>
        <v>651.75</v>
      </c>
      <c r="N841" s="861" t="s">
        <v>38</v>
      </c>
      <c r="O841" s="1190">
        <v>68779</v>
      </c>
      <c r="P841" s="863">
        <f>(O841*145*4.48)</f>
        <v>44678838.400000006</v>
      </c>
      <c r="Q841" s="862"/>
      <c r="R841" s="1186">
        <v>38676</v>
      </c>
      <c r="S841" s="803">
        <f>(R841*153*6.71)</f>
        <v>39705941.880000003</v>
      </c>
      <c r="T841" s="864"/>
      <c r="U841" s="864"/>
      <c r="V841" s="865">
        <f>(U841*312*6.51)</f>
        <v>0</v>
      </c>
      <c r="W841" s="1192">
        <f>(P841+S841+V841)/100000</f>
        <v>843.84780280000007</v>
      </c>
      <c r="X841" s="864">
        <f>(P841+S841)/100000</f>
        <v>843.84780280000007</v>
      </c>
      <c r="Y841" s="1262"/>
      <c r="Z841" s="1262"/>
      <c r="AA841" s="1262"/>
      <c r="AB841" s="1262"/>
      <c r="AC841" s="1263"/>
      <c r="AD841" s="1263"/>
      <c r="AE841" s="1263"/>
      <c r="AF841" s="866"/>
      <c r="AG841" s="182"/>
    </row>
    <row r="842" spans="1:34" ht="15.5">
      <c r="A842" s="853">
        <v>2</v>
      </c>
      <c r="B842" s="161" t="s">
        <v>39</v>
      </c>
      <c r="C842" s="854">
        <f t="shared" ref="C842:C874" si="72">C804</f>
        <v>34168488</v>
      </c>
      <c r="D842" s="855">
        <v>1852.9491353000001</v>
      </c>
      <c r="E842" s="856">
        <v>1431.6399999999999</v>
      </c>
      <c r="F842" s="857">
        <f t="shared" ref="F842:F874" si="73">E842/D842</f>
        <v>0.77262779248833047</v>
      </c>
      <c r="I842" s="161" t="s">
        <v>39</v>
      </c>
      <c r="J842" s="1183">
        <v>777.92</v>
      </c>
      <c r="K842" s="465">
        <v>653.72</v>
      </c>
      <c r="L842" s="867">
        <f t="shared" ref="L842:L874" si="74">SUM(J842:K842)</f>
        <v>1431.6399999999999</v>
      </c>
      <c r="N842" s="868" t="s">
        <v>39</v>
      </c>
      <c r="O842" s="1191">
        <v>155729</v>
      </c>
      <c r="P842" s="863">
        <f t="shared" ref="P842:P873" si="75">(O842*145*4.48)</f>
        <v>101161558.40000001</v>
      </c>
      <c r="Q842" s="869"/>
      <c r="R842" s="1187">
        <v>81951</v>
      </c>
      <c r="S842" s="803">
        <f t="shared" ref="S842:S873" si="76">(R842*153*6.71)</f>
        <v>84133355.129999995</v>
      </c>
      <c r="T842" s="465"/>
      <c r="U842" s="870"/>
      <c r="V842" s="865">
        <f t="shared" ref="V842:V873" si="77">(U842*312*6.51)</f>
        <v>0</v>
      </c>
      <c r="W842" s="1192">
        <f t="shared" ref="W842:W873" si="78">(P842+S842+V842)/100000</f>
        <v>1852.9491353000001</v>
      </c>
      <c r="X842" s="235">
        <f t="shared" ref="X842:X874" si="79">(P842+S842)/100000</f>
        <v>1852.9491353000001</v>
      </c>
      <c r="Y842" s="1262"/>
      <c r="Z842" s="871"/>
      <c r="AA842" s="872"/>
      <c r="AB842" s="871"/>
      <c r="AC842" s="871"/>
      <c r="AD842" s="872"/>
      <c r="AE842" s="871"/>
      <c r="AF842" s="866"/>
      <c r="AG842" s="182"/>
    </row>
    <row r="843" spans="1:34" ht="15.5">
      <c r="A843" s="853">
        <v>3</v>
      </c>
      <c r="B843" s="161" t="s">
        <v>40</v>
      </c>
      <c r="C843" s="854">
        <f t="shared" si="72"/>
        <v>16180365</v>
      </c>
      <c r="D843" s="855">
        <v>876.94851340000002</v>
      </c>
      <c r="E843" s="856">
        <v>650.28</v>
      </c>
      <c r="F843" s="857">
        <f t="shared" si="73"/>
        <v>0.74152585934470894</v>
      </c>
      <c r="I843" s="161" t="s">
        <v>40</v>
      </c>
      <c r="J843" s="1183">
        <v>357.29</v>
      </c>
      <c r="K843" s="465">
        <v>292.99</v>
      </c>
      <c r="L843" s="867">
        <f t="shared" si="74"/>
        <v>650.28</v>
      </c>
      <c r="N843" s="868" t="s">
        <v>40</v>
      </c>
      <c r="O843" s="1191">
        <v>73903</v>
      </c>
      <c r="P843" s="863">
        <f t="shared" si="75"/>
        <v>48007388.800000004</v>
      </c>
      <c r="Q843" s="869"/>
      <c r="R843" s="1187">
        <v>38658</v>
      </c>
      <c r="S843" s="803">
        <f t="shared" si="76"/>
        <v>39687462.539999999</v>
      </c>
      <c r="T843" s="465"/>
      <c r="U843" s="870"/>
      <c r="V843" s="865">
        <f t="shared" si="77"/>
        <v>0</v>
      </c>
      <c r="W843" s="1192">
        <f t="shared" si="78"/>
        <v>876.94851340000002</v>
      </c>
      <c r="X843" s="235">
        <f t="shared" si="79"/>
        <v>876.94851340000002</v>
      </c>
      <c r="Y843" s="873"/>
      <c r="Z843" s="182"/>
      <c r="AA843" s="874"/>
      <c r="AB843" s="875"/>
      <c r="AC843" s="875"/>
      <c r="AD843" s="874"/>
      <c r="AE843" s="874"/>
      <c r="AF843" s="876"/>
      <c r="AG843" s="182"/>
    </row>
    <row r="844" spans="1:34" ht="15.5">
      <c r="A844" s="853">
        <v>4</v>
      </c>
      <c r="B844" s="161" t="s">
        <v>41</v>
      </c>
      <c r="C844" s="854">
        <f t="shared" si="72"/>
        <v>31883727</v>
      </c>
      <c r="D844" s="855">
        <v>1718.9706627</v>
      </c>
      <c r="E844" s="856">
        <v>1320.8400000000001</v>
      </c>
      <c r="F844" s="857">
        <f t="shared" si="73"/>
        <v>0.76839007707400131</v>
      </c>
      <c r="I844" s="161" t="s">
        <v>41</v>
      </c>
      <c r="J844" s="1183">
        <v>743.52</v>
      </c>
      <c r="K844" s="465">
        <v>577.32000000000005</v>
      </c>
      <c r="L844" s="867">
        <f t="shared" si="74"/>
        <v>1320.8400000000001</v>
      </c>
      <c r="N844" s="868" t="s">
        <v>41</v>
      </c>
      <c r="O844" s="1191">
        <v>148446</v>
      </c>
      <c r="P844" s="863">
        <f t="shared" si="75"/>
        <v>96430521.600000009</v>
      </c>
      <c r="Q844" s="869"/>
      <c r="R844" s="1187">
        <v>73509</v>
      </c>
      <c r="S844" s="803">
        <f t="shared" si="76"/>
        <v>75466544.670000002</v>
      </c>
      <c r="T844" s="465"/>
      <c r="U844" s="870"/>
      <c r="V844" s="865">
        <f t="shared" si="77"/>
        <v>0</v>
      </c>
      <c r="W844" s="1192">
        <f t="shared" si="78"/>
        <v>1718.9706627</v>
      </c>
      <c r="X844" s="235">
        <f t="shared" si="79"/>
        <v>1718.9706627</v>
      </c>
      <c r="Y844" s="182"/>
      <c r="Z844" s="182"/>
      <c r="AA844" s="194"/>
      <c r="AB844" s="194"/>
      <c r="AC844" s="194"/>
      <c r="AD844" s="194"/>
      <c r="AE844" s="194"/>
      <c r="AF844" s="194"/>
      <c r="AG844" s="194"/>
    </row>
    <row r="845" spans="1:34" ht="15.5">
      <c r="A845" s="853">
        <v>5</v>
      </c>
      <c r="B845" s="161" t="s">
        <v>42</v>
      </c>
      <c r="C845" s="854">
        <f t="shared" si="72"/>
        <v>10354722</v>
      </c>
      <c r="D845" s="855">
        <v>559.77492340000003</v>
      </c>
      <c r="E845" s="856">
        <v>426.92999999999995</v>
      </c>
      <c r="F845" s="857">
        <f t="shared" si="73"/>
        <v>0.7626815388708067</v>
      </c>
      <c r="I845" s="161" t="s">
        <v>42</v>
      </c>
      <c r="J845" s="1183">
        <v>237.03999999999996</v>
      </c>
      <c r="K845" s="465">
        <v>189.89</v>
      </c>
      <c r="L845" s="867">
        <f t="shared" si="74"/>
        <v>426.92999999999995</v>
      </c>
      <c r="N845" s="868" t="s">
        <v>42</v>
      </c>
      <c r="O845" s="1191">
        <v>47740</v>
      </c>
      <c r="P845" s="863">
        <f t="shared" si="75"/>
        <v>31011904.000000004</v>
      </c>
      <c r="Q845" s="869"/>
      <c r="R845" s="1187">
        <v>24318</v>
      </c>
      <c r="S845" s="803">
        <f t="shared" si="76"/>
        <v>24965588.34</v>
      </c>
      <c r="T845" s="465"/>
      <c r="U845" s="870"/>
      <c r="V845" s="865">
        <f t="shared" si="77"/>
        <v>0</v>
      </c>
      <c r="W845" s="1192">
        <f t="shared" si="78"/>
        <v>559.77492340000003</v>
      </c>
      <c r="X845" s="235">
        <f t="shared" si="79"/>
        <v>559.77492340000003</v>
      </c>
      <c r="Z845" s="874"/>
      <c r="AA845" s="194"/>
      <c r="AB845" s="194"/>
      <c r="AC845" s="194"/>
      <c r="AD845" s="194"/>
      <c r="AE845" s="194"/>
      <c r="AF845" s="194"/>
      <c r="AG845" s="194"/>
    </row>
    <row r="846" spans="1:34" ht="15.5">
      <c r="A846" s="853">
        <v>6</v>
      </c>
      <c r="B846" s="161" t="s">
        <v>43</v>
      </c>
      <c r="C846" s="854">
        <f t="shared" si="72"/>
        <v>19597592</v>
      </c>
      <c r="D846" s="855">
        <v>1026.9879452</v>
      </c>
      <c r="E846" s="856">
        <v>764.13</v>
      </c>
      <c r="F846" s="857">
        <f t="shared" si="73"/>
        <v>0.74404962937631181</v>
      </c>
      <c r="I846" s="161" t="s">
        <v>43</v>
      </c>
      <c r="J846" s="1183">
        <v>484.19</v>
      </c>
      <c r="K846" s="465">
        <v>279.94</v>
      </c>
      <c r="L846" s="867">
        <f t="shared" si="74"/>
        <v>764.13</v>
      </c>
      <c r="N846" s="868" t="s">
        <v>43</v>
      </c>
      <c r="O846" s="1191">
        <v>100436</v>
      </c>
      <c r="P846" s="863">
        <f t="shared" si="75"/>
        <v>65243225.600000009</v>
      </c>
      <c r="Q846" s="869"/>
      <c r="R846" s="1187">
        <v>36484</v>
      </c>
      <c r="S846" s="803">
        <f t="shared" si="76"/>
        <v>37455568.920000002</v>
      </c>
      <c r="T846" s="465"/>
      <c r="U846" s="870"/>
      <c r="V846" s="865">
        <f t="shared" si="77"/>
        <v>0</v>
      </c>
      <c r="W846" s="1192">
        <f t="shared" si="78"/>
        <v>1026.9879452</v>
      </c>
      <c r="X846" s="235">
        <f t="shared" si="79"/>
        <v>1026.9879452</v>
      </c>
      <c r="Z846" s="194"/>
      <c r="AA846" s="194"/>
      <c r="AB846" s="194"/>
      <c r="AC846" s="194"/>
      <c r="AD846" s="194"/>
      <c r="AE846" s="194"/>
      <c r="AF846" s="194"/>
      <c r="AG846" s="194"/>
    </row>
    <row r="847" spans="1:34" ht="15.5">
      <c r="A847" s="853">
        <v>7</v>
      </c>
      <c r="B847" s="161" t="s">
        <v>44</v>
      </c>
      <c r="C847" s="854">
        <f t="shared" si="72"/>
        <v>13878626</v>
      </c>
      <c r="D847" s="855">
        <v>760.02993629999992</v>
      </c>
      <c r="E847" s="856">
        <v>548.79000000000008</v>
      </c>
      <c r="F847" s="857">
        <f t="shared" si="73"/>
        <v>0.72206366327047022</v>
      </c>
      <c r="I847" s="161" t="s">
        <v>44</v>
      </c>
      <c r="J847" s="1183">
        <v>291.91000000000008</v>
      </c>
      <c r="K847" s="465">
        <v>256.88</v>
      </c>
      <c r="L847" s="867">
        <f t="shared" si="74"/>
        <v>548.79000000000008</v>
      </c>
      <c r="N847" s="868" t="s">
        <v>44</v>
      </c>
      <c r="O847" s="1191">
        <v>60957</v>
      </c>
      <c r="P847" s="863">
        <f t="shared" si="75"/>
        <v>39597667.200000003</v>
      </c>
      <c r="Q847" s="869"/>
      <c r="R847" s="1187">
        <v>35461</v>
      </c>
      <c r="S847" s="803">
        <f t="shared" si="76"/>
        <v>36405326.43</v>
      </c>
      <c r="T847" s="465"/>
      <c r="U847" s="870"/>
      <c r="V847" s="865">
        <f t="shared" si="77"/>
        <v>0</v>
      </c>
      <c r="W847" s="1192">
        <f t="shared" si="78"/>
        <v>760.02993629999992</v>
      </c>
      <c r="X847" s="235">
        <f t="shared" si="79"/>
        <v>760.02993629999992</v>
      </c>
      <c r="Z847" s="194"/>
      <c r="AA847" s="194"/>
      <c r="AB847" s="194"/>
      <c r="AC847" s="194"/>
      <c r="AD847" s="194"/>
      <c r="AE847" s="194"/>
      <c r="AF847" s="194"/>
      <c r="AG847" s="194"/>
    </row>
    <row r="848" spans="1:34" ht="15.5">
      <c r="A848" s="853">
        <v>8</v>
      </c>
      <c r="B848" s="161" t="s">
        <v>45</v>
      </c>
      <c r="C848" s="854">
        <f t="shared" si="72"/>
        <v>41004040</v>
      </c>
      <c r="D848" s="855">
        <v>2209.5439446000005</v>
      </c>
      <c r="E848" s="856">
        <v>1709.85</v>
      </c>
      <c r="F848" s="857">
        <f t="shared" si="73"/>
        <v>0.77384747390011221</v>
      </c>
      <c r="I848" s="161" t="s">
        <v>45</v>
      </c>
      <c r="J848" s="1183">
        <v>961.09</v>
      </c>
      <c r="K848" s="465">
        <v>748.76</v>
      </c>
      <c r="L848" s="867">
        <f t="shared" si="74"/>
        <v>1709.85</v>
      </c>
      <c r="N848" s="868" t="s">
        <v>45</v>
      </c>
      <c r="O848" s="1191">
        <v>191262</v>
      </c>
      <c r="P848" s="863">
        <f t="shared" si="75"/>
        <v>124243795.20000002</v>
      </c>
      <c r="Q848" s="869"/>
      <c r="R848" s="1187">
        <v>94202</v>
      </c>
      <c r="S848" s="803">
        <f t="shared" si="76"/>
        <v>96710599.260000005</v>
      </c>
      <c r="T848" s="465"/>
      <c r="U848" s="870"/>
      <c r="V848" s="865">
        <f t="shared" si="77"/>
        <v>0</v>
      </c>
      <c r="W848" s="1192">
        <f t="shared" si="78"/>
        <v>2209.5439446000005</v>
      </c>
      <c r="X848" s="235">
        <f t="shared" si="79"/>
        <v>2209.5439446000005</v>
      </c>
      <c r="Z848" s="194"/>
      <c r="AA848" s="194"/>
      <c r="AB848" s="194"/>
      <c r="AC848" s="194"/>
      <c r="AD848" s="194"/>
      <c r="AE848" s="194"/>
      <c r="AF848" s="194"/>
      <c r="AG848" s="182"/>
    </row>
    <row r="849" spans="1:33" ht="15.5">
      <c r="A849" s="853">
        <v>9</v>
      </c>
      <c r="B849" s="161" t="s">
        <v>46</v>
      </c>
      <c r="C849" s="854">
        <f t="shared" si="72"/>
        <v>18700653</v>
      </c>
      <c r="D849" s="855">
        <v>1005.1944855000002</v>
      </c>
      <c r="E849" s="856">
        <v>752.5200000000001</v>
      </c>
      <c r="F849" s="857">
        <f t="shared" si="73"/>
        <v>0.74863124584859253</v>
      </c>
      <c r="I849" s="161" t="s">
        <v>46</v>
      </c>
      <c r="J849" s="1183">
        <v>430.85</v>
      </c>
      <c r="K849" s="465">
        <v>321.67000000000007</v>
      </c>
      <c r="L849" s="867">
        <f t="shared" si="74"/>
        <v>752.5200000000001</v>
      </c>
      <c r="N849" s="868" t="s">
        <v>46</v>
      </c>
      <c r="O849" s="1191">
        <v>88008</v>
      </c>
      <c r="P849" s="863">
        <f t="shared" si="75"/>
        <v>57169996.800000004</v>
      </c>
      <c r="Q849" s="869"/>
      <c r="R849" s="1187">
        <v>42225</v>
      </c>
      <c r="S849" s="803">
        <f t="shared" si="76"/>
        <v>43349451.75</v>
      </c>
      <c r="T849" s="465"/>
      <c r="U849" s="815"/>
      <c r="V849" s="865">
        <f t="shared" si="77"/>
        <v>0</v>
      </c>
      <c r="W849" s="1192">
        <f t="shared" si="78"/>
        <v>1005.1944855000002</v>
      </c>
      <c r="X849" s="235">
        <f t="shared" si="79"/>
        <v>1005.1944855000002</v>
      </c>
      <c r="Z849" s="194"/>
      <c r="AA849" s="194"/>
      <c r="AB849" s="194"/>
      <c r="AC849" s="194"/>
      <c r="AD849" s="194"/>
      <c r="AE849" s="194"/>
      <c r="AF849" s="194"/>
      <c r="AG849" s="182"/>
    </row>
    <row r="850" spans="1:33" s="243" customFormat="1" ht="15.5">
      <c r="A850" s="853">
        <v>10</v>
      </c>
      <c r="B850" s="161" t="s">
        <v>47</v>
      </c>
      <c r="C850" s="854">
        <f t="shared" si="72"/>
        <v>3226221</v>
      </c>
      <c r="D850" s="855">
        <v>174.53576820000001</v>
      </c>
      <c r="E850" s="856">
        <v>111.31000000000002</v>
      </c>
      <c r="F850" s="857">
        <f t="shared" si="73"/>
        <v>0.63774893334442617</v>
      </c>
      <c r="G850" s="9"/>
      <c r="H850" s="364"/>
      <c r="I850" s="161" t="s">
        <v>47</v>
      </c>
      <c r="J850" s="1184">
        <v>63.460000000000008</v>
      </c>
      <c r="K850" s="726">
        <v>47.850000000000009</v>
      </c>
      <c r="L850" s="867">
        <f t="shared" si="74"/>
        <v>111.31000000000002</v>
      </c>
      <c r="M850" s="364"/>
      <c r="N850" s="868" t="s">
        <v>47</v>
      </c>
      <c r="O850" s="1191">
        <v>14835</v>
      </c>
      <c r="P850" s="863">
        <f t="shared" si="75"/>
        <v>9636816</v>
      </c>
      <c r="Q850" s="869"/>
      <c r="R850" s="1188">
        <v>7614</v>
      </c>
      <c r="S850" s="803">
        <f t="shared" si="76"/>
        <v>7816760.8200000003</v>
      </c>
      <c r="T850" s="726"/>
      <c r="U850" s="877"/>
      <c r="V850" s="865">
        <f t="shared" si="77"/>
        <v>0</v>
      </c>
      <c r="W850" s="1192">
        <f t="shared" si="78"/>
        <v>174.53576820000001</v>
      </c>
      <c r="X850" s="235">
        <f t="shared" si="79"/>
        <v>174.53576820000001</v>
      </c>
      <c r="Z850" s="246"/>
      <c r="AA850" s="246"/>
      <c r="AB850" s="246"/>
      <c r="AC850" s="246"/>
      <c r="AD850" s="246"/>
      <c r="AE850" s="246"/>
      <c r="AF850" s="246"/>
      <c r="AG850" s="246"/>
    </row>
    <row r="851" spans="1:33" s="243" customFormat="1" ht="15.5">
      <c r="A851" s="853">
        <v>11</v>
      </c>
      <c r="B851" s="161" t="s">
        <v>48</v>
      </c>
      <c r="C851" s="854">
        <f t="shared" si="72"/>
        <v>23840737</v>
      </c>
      <c r="D851" s="855">
        <v>1279.0851818000001</v>
      </c>
      <c r="E851" s="856">
        <v>983.80000000000018</v>
      </c>
      <c r="F851" s="857">
        <f t="shared" si="73"/>
        <v>0.76914345815150631</v>
      </c>
      <c r="G851" s="9"/>
      <c r="H851" s="364"/>
      <c r="I851" s="161" t="s">
        <v>48</v>
      </c>
      <c r="J851" s="1184">
        <v>564.58000000000004</v>
      </c>
      <c r="K851" s="726">
        <v>419.22000000000008</v>
      </c>
      <c r="L851" s="867">
        <f t="shared" si="74"/>
        <v>983.80000000000018</v>
      </c>
      <c r="M851" s="364"/>
      <c r="N851" s="868" t="s">
        <v>48</v>
      </c>
      <c r="O851" s="1191">
        <v>112943</v>
      </c>
      <c r="P851" s="863">
        <f t="shared" si="75"/>
        <v>73367772.800000012</v>
      </c>
      <c r="Q851" s="869"/>
      <c r="R851" s="1188">
        <v>53126</v>
      </c>
      <c r="S851" s="803">
        <f t="shared" si="76"/>
        <v>54540745.380000003</v>
      </c>
      <c r="T851" s="726"/>
      <c r="U851" s="877"/>
      <c r="V851" s="865">
        <f t="shared" si="77"/>
        <v>0</v>
      </c>
      <c r="W851" s="1192">
        <f t="shared" si="78"/>
        <v>1279.0851818000001</v>
      </c>
      <c r="X851" s="235">
        <f t="shared" si="79"/>
        <v>1279.0851818000001</v>
      </c>
      <c r="Z851" s="246"/>
      <c r="AA851" s="246"/>
      <c r="AB851" s="246"/>
      <c r="AC851" s="246"/>
      <c r="AD851" s="246"/>
      <c r="AE851" s="246"/>
      <c r="AF851" s="246"/>
      <c r="AG851" s="246"/>
    </row>
    <row r="852" spans="1:33" s="243" customFormat="1" ht="15.5">
      <c r="A852" s="853">
        <v>12</v>
      </c>
      <c r="B852" s="161" t="s">
        <v>49</v>
      </c>
      <c r="C852" s="854">
        <f t="shared" si="72"/>
        <v>15743757</v>
      </c>
      <c r="D852" s="855">
        <v>857.28260900000009</v>
      </c>
      <c r="E852" s="856">
        <v>624.88</v>
      </c>
      <c r="F852" s="857">
        <f t="shared" si="73"/>
        <v>0.72890782274110022</v>
      </c>
      <c r="G852" s="9"/>
      <c r="H852" s="364"/>
      <c r="I852" s="161" t="s">
        <v>49</v>
      </c>
      <c r="J852" s="1184">
        <v>335.56</v>
      </c>
      <c r="K852" s="726">
        <v>289.32</v>
      </c>
      <c r="L852" s="867">
        <f t="shared" si="74"/>
        <v>624.88</v>
      </c>
      <c r="M852" s="364"/>
      <c r="N852" s="868" t="s">
        <v>49</v>
      </c>
      <c r="O852" s="1191">
        <v>70667</v>
      </c>
      <c r="P852" s="863">
        <f t="shared" si="75"/>
        <v>45905283.200000003</v>
      </c>
      <c r="Q852" s="869"/>
      <c r="R852" s="1188">
        <v>38790</v>
      </c>
      <c r="S852" s="803">
        <f t="shared" si="76"/>
        <v>39822977.700000003</v>
      </c>
      <c r="T852" s="726"/>
      <c r="U852" s="877"/>
      <c r="V852" s="865">
        <f t="shared" si="77"/>
        <v>0</v>
      </c>
      <c r="W852" s="1192">
        <f t="shared" si="78"/>
        <v>857.28260900000009</v>
      </c>
      <c r="X852" s="235">
        <f t="shared" si="79"/>
        <v>857.28260900000009</v>
      </c>
    </row>
    <row r="853" spans="1:33" s="243" customFormat="1" ht="15.5">
      <c r="A853" s="853">
        <v>13</v>
      </c>
      <c r="B853" s="161" t="s">
        <v>50</v>
      </c>
      <c r="C853" s="854">
        <f t="shared" si="72"/>
        <v>14296276</v>
      </c>
      <c r="D853" s="855">
        <v>765.36517390000006</v>
      </c>
      <c r="E853" s="856">
        <v>571.59</v>
      </c>
      <c r="F853" s="857">
        <f t="shared" si="73"/>
        <v>0.7468199749505221</v>
      </c>
      <c r="G853" s="9"/>
      <c r="H853" s="364"/>
      <c r="I853" s="161" t="s">
        <v>50</v>
      </c>
      <c r="J853" s="1184">
        <v>332.62</v>
      </c>
      <c r="K853" s="726">
        <v>238.97</v>
      </c>
      <c r="L853" s="867">
        <f t="shared" si="74"/>
        <v>571.59</v>
      </c>
      <c r="M853" s="364"/>
      <c r="N853" s="868" t="s">
        <v>50</v>
      </c>
      <c r="O853" s="1191">
        <v>68239</v>
      </c>
      <c r="P853" s="863">
        <f t="shared" si="75"/>
        <v>44328054.400000006</v>
      </c>
      <c r="Q853" s="869"/>
      <c r="R853" s="1188">
        <v>31373</v>
      </c>
      <c r="S853" s="803">
        <f t="shared" si="76"/>
        <v>32208462.989999998</v>
      </c>
      <c r="T853" s="726"/>
      <c r="U853" s="877"/>
      <c r="V853" s="865">
        <f t="shared" si="77"/>
        <v>0</v>
      </c>
      <c r="W853" s="1192">
        <f t="shared" si="78"/>
        <v>765.36517390000006</v>
      </c>
      <c r="X853" s="235">
        <f t="shared" si="79"/>
        <v>765.36517390000006</v>
      </c>
    </row>
    <row r="854" spans="1:33" s="243" customFormat="1" ht="15.5">
      <c r="A854" s="853">
        <v>14</v>
      </c>
      <c r="B854" s="161" t="s">
        <v>51</v>
      </c>
      <c r="C854" s="854">
        <f t="shared" si="72"/>
        <v>11252532</v>
      </c>
      <c r="D854" s="855">
        <v>617.29268609999997</v>
      </c>
      <c r="E854" s="856">
        <v>465.74</v>
      </c>
      <c r="F854" s="857">
        <f t="shared" si="73"/>
        <v>0.75448812287490996</v>
      </c>
      <c r="G854" s="9"/>
      <c r="H854" s="364"/>
      <c r="I854" s="161" t="s">
        <v>51</v>
      </c>
      <c r="J854" s="1184">
        <v>237.48</v>
      </c>
      <c r="K854" s="726">
        <v>228.26</v>
      </c>
      <c r="L854" s="867">
        <f t="shared" si="74"/>
        <v>465.74</v>
      </c>
      <c r="M854" s="364"/>
      <c r="N854" s="868" t="s">
        <v>51</v>
      </c>
      <c r="O854" s="1191">
        <v>49089</v>
      </c>
      <c r="P854" s="863">
        <f t="shared" si="75"/>
        <v>31888214.400000002</v>
      </c>
      <c r="Q854" s="869"/>
      <c r="R854" s="1188">
        <v>29067</v>
      </c>
      <c r="S854" s="803">
        <f t="shared" si="76"/>
        <v>29841054.210000001</v>
      </c>
      <c r="T854" s="726"/>
      <c r="U854" s="877"/>
      <c r="V854" s="865">
        <f t="shared" si="77"/>
        <v>0</v>
      </c>
      <c r="W854" s="1192">
        <f t="shared" si="78"/>
        <v>617.29268609999997</v>
      </c>
      <c r="X854" s="235">
        <f t="shared" si="79"/>
        <v>617.29268609999997</v>
      </c>
    </row>
    <row r="855" spans="1:33" s="243" customFormat="1" ht="15.5">
      <c r="A855" s="853">
        <v>15</v>
      </c>
      <c r="B855" s="161" t="s">
        <v>52</v>
      </c>
      <c r="C855" s="854">
        <f t="shared" si="72"/>
        <v>11017998</v>
      </c>
      <c r="D855" s="855">
        <v>600.35570670000004</v>
      </c>
      <c r="E855" s="856">
        <v>420.48999999999995</v>
      </c>
      <c r="F855" s="857">
        <f t="shared" si="73"/>
        <v>0.70040143752663675</v>
      </c>
      <c r="G855" s="9"/>
      <c r="H855" s="364"/>
      <c r="I855" s="161" t="s">
        <v>52</v>
      </c>
      <c r="J855" s="1184">
        <v>228.84999999999997</v>
      </c>
      <c r="K855" s="726">
        <v>191.64</v>
      </c>
      <c r="L855" s="867">
        <f t="shared" si="74"/>
        <v>420.48999999999995</v>
      </c>
      <c r="M855" s="364"/>
      <c r="N855" s="868" t="s">
        <v>52</v>
      </c>
      <c r="O855" s="1191">
        <v>49089</v>
      </c>
      <c r="P855" s="863">
        <f t="shared" si="75"/>
        <v>31888214.400000002</v>
      </c>
      <c r="Q855" s="869"/>
      <c r="R855" s="1188">
        <v>24597</v>
      </c>
      <c r="S855" s="803">
        <f t="shared" si="76"/>
        <v>25252018.109999999</v>
      </c>
      <c r="T855" s="726"/>
      <c r="U855" s="877">
        <v>1844</v>
      </c>
      <c r="V855" s="865">
        <f>(U855*234*6.71)</f>
        <v>2895338.16</v>
      </c>
      <c r="W855" s="1192">
        <f t="shared" si="78"/>
        <v>600.35570670000004</v>
      </c>
      <c r="X855" s="235">
        <f t="shared" si="79"/>
        <v>571.4023251000001</v>
      </c>
    </row>
    <row r="856" spans="1:33" s="243" customFormat="1" ht="15.5">
      <c r="A856" s="853">
        <v>16</v>
      </c>
      <c r="B856" s="161" t="s">
        <v>53</v>
      </c>
      <c r="C856" s="854">
        <f t="shared" si="72"/>
        <v>24993417</v>
      </c>
      <c r="D856" s="855">
        <v>1365.2278394</v>
      </c>
      <c r="E856" s="856">
        <v>1099.8300000000002</v>
      </c>
      <c r="F856" s="857">
        <f t="shared" si="73"/>
        <v>0.80560179646157903</v>
      </c>
      <c r="G856" s="9"/>
      <c r="H856" s="364"/>
      <c r="I856" s="161" t="s">
        <v>53</v>
      </c>
      <c r="J856" s="1184">
        <v>594.88000000000011</v>
      </c>
      <c r="K856" s="726">
        <v>504.95</v>
      </c>
      <c r="L856" s="867">
        <f t="shared" si="74"/>
        <v>1099.8300000000002</v>
      </c>
      <c r="M856" s="364"/>
      <c r="N856" s="868" t="s">
        <v>53</v>
      </c>
      <c r="O856" s="1191">
        <v>110855</v>
      </c>
      <c r="P856" s="863">
        <f t="shared" si="75"/>
        <v>72011408</v>
      </c>
      <c r="Q856" s="869"/>
      <c r="R856" s="1188">
        <v>62838</v>
      </c>
      <c r="S856" s="803">
        <f t="shared" si="76"/>
        <v>64511375.939999998</v>
      </c>
      <c r="T856" s="726"/>
      <c r="U856" s="877"/>
      <c r="V856" s="865">
        <f t="shared" si="77"/>
        <v>0</v>
      </c>
      <c r="W856" s="1192">
        <f t="shared" si="78"/>
        <v>1365.2278394</v>
      </c>
      <c r="X856" s="235">
        <f t="shared" si="79"/>
        <v>1365.2278394</v>
      </c>
    </row>
    <row r="857" spans="1:33" s="243" customFormat="1" ht="15.5">
      <c r="A857" s="853">
        <v>17</v>
      </c>
      <c r="B857" s="161" t="s">
        <v>54</v>
      </c>
      <c r="C857" s="854">
        <f t="shared" si="72"/>
        <v>11017644</v>
      </c>
      <c r="D857" s="855">
        <v>596.76603620000003</v>
      </c>
      <c r="E857" s="856">
        <v>447.89</v>
      </c>
      <c r="F857" s="857">
        <f t="shared" si="73"/>
        <v>0.75052863740706288</v>
      </c>
      <c r="G857" s="9"/>
      <c r="H857" s="364"/>
      <c r="I857" s="161" t="s">
        <v>54</v>
      </c>
      <c r="J857" s="1184">
        <v>244.8</v>
      </c>
      <c r="K857" s="726">
        <v>203.09</v>
      </c>
      <c r="L857" s="867">
        <f t="shared" si="74"/>
        <v>447.89</v>
      </c>
      <c r="M857" s="364"/>
      <c r="N857" s="868" t="s">
        <v>54</v>
      </c>
      <c r="O857" s="1191">
        <v>50438</v>
      </c>
      <c r="P857" s="863">
        <f t="shared" si="75"/>
        <v>32764524.800000004</v>
      </c>
      <c r="Q857" s="869"/>
      <c r="R857" s="1188">
        <v>26214</v>
      </c>
      <c r="S857" s="803">
        <f t="shared" si="76"/>
        <v>26912078.82</v>
      </c>
      <c r="T857" s="726"/>
      <c r="U857" s="877"/>
      <c r="V857" s="865">
        <f t="shared" si="77"/>
        <v>0</v>
      </c>
      <c r="W857" s="1192">
        <f t="shared" si="78"/>
        <v>596.76603620000003</v>
      </c>
      <c r="X857" s="235">
        <f t="shared" si="79"/>
        <v>596.76603620000003</v>
      </c>
    </row>
    <row r="858" spans="1:33" s="243" customFormat="1" ht="15.5">
      <c r="A858" s="853">
        <v>18</v>
      </c>
      <c r="B858" s="161" t="s">
        <v>55</v>
      </c>
      <c r="C858" s="854">
        <f t="shared" si="72"/>
        <v>27308377</v>
      </c>
      <c r="D858" s="855">
        <v>1446.5882989000002</v>
      </c>
      <c r="E858" s="856">
        <v>1127.9299999999998</v>
      </c>
      <c r="F858" s="857">
        <f t="shared" si="73"/>
        <v>0.77971735348453242</v>
      </c>
      <c r="G858" s="9"/>
      <c r="H858" s="364"/>
      <c r="I858" s="161" t="s">
        <v>55</v>
      </c>
      <c r="J858" s="1184">
        <v>695.43</v>
      </c>
      <c r="K858" s="726">
        <v>432.5</v>
      </c>
      <c r="L858" s="867">
        <f t="shared" si="74"/>
        <v>1127.9299999999998</v>
      </c>
      <c r="M858" s="364"/>
      <c r="N858" s="868" t="s">
        <v>55</v>
      </c>
      <c r="O858" s="1191">
        <v>135130</v>
      </c>
      <c r="P858" s="863">
        <f t="shared" si="75"/>
        <v>87780448.000000015</v>
      </c>
      <c r="Q858" s="869"/>
      <c r="R858" s="1188">
        <v>55403</v>
      </c>
      <c r="S858" s="803">
        <f t="shared" si="76"/>
        <v>56878381.890000001</v>
      </c>
      <c r="T858" s="726"/>
      <c r="U858" s="877"/>
      <c r="V858" s="865">
        <f t="shared" si="77"/>
        <v>0</v>
      </c>
      <c r="W858" s="1192">
        <f t="shared" si="78"/>
        <v>1446.5882989000002</v>
      </c>
      <c r="X858" s="235">
        <f t="shared" si="79"/>
        <v>1446.5882989000002</v>
      </c>
    </row>
    <row r="859" spans="1:33" s="243" customFormat="1" ht="15.5">
      <c r="A859" s="853">
        <v>19</v>
      </c>
      <c r="B859" s="161" t="s">
        <v>56</v>
      </c>
      <c r="C859" s="854">
        <f t="shared" si="72"/>
        <v>18983650</v>
      </c>
      <c r="D859" s="855">
        <v>1021.4742694</v>
      </c>
      <c r="E859" s="856">
        <v>767.33999999999992</v>
      </c>
      <c r="F859" s="857">
        <f t="shared" si="73"/>
        <v>0.75120834952673343</v>
      </c>
      <c r="G859" s="9"/>
      <c r="H859" s="364"/>
      <c r="I859" s="161" t="s">
        <v>56</v>
      </c>
      <c r="J859" s="1184">
        <v>433.51</v>
      </c>
      <c r="K859" s="726">
        <v>333.83</v>
      </c>
      <c r="L859" s="867">
        <f t="shared" si="74"/>
        <v>767.33999999999992</v>
      </c>
      <c r="M859" s="364"/>
      <c r="N859" s="868" t="s">
        <v>56</v>
      </c>
      <c r="O859" s="1191">
        <v>89008</v>
      </c>
      <c r="P859" s="863">
        <f t="shared" si="75"/>
        <v>57819596.800000004</v>
      </c>
      <c r="Q859" s="869"/>
      <c r="R859" s="1188">
        <v>43178</v>
      </c>
      <c r="S859" s="803">
        <f t="shared" si="76"/>
        <v>44327830.140000001</v>
      </c>
      <c r="T859" s="726"/>
      <c r="U859" s="878"/>
      <c r="V859" s="865">
        <f t="shared" si="77"/>
        <v>0</v>
      </c>
      <c r="W859" s="1192">
        <f t="shared" si="78"/>
        <v>1021.4742694</v>
      </c>
      <c r="X859" s="235">
        <f t="shared" si="79"/>
        <v>1021.4742694</v>
      </c>
    </row>
    <row r="860" spans="1:33" s="243" customFormat="1" ht="15.5">
      <c r="A860" s="853">
        <v>20</v>
      </c>
      <c r="B860" s="161" t="s">
        <v>57</v>
      </c>
      <c r="C860" s="854">
        <f t="shared" si="72"/>
        <v>21409568</v>
      </c>
      <c r="D860" s="855">
        <v>1172.9945975000001</v>
      </c>
      <c r="E860" s="856">
        <v>875.56</v>
      </c>
      <c r="F860" s="857">
        <f t="shared" si="73"/>
        <v>0.74643140033728916</v>
      </c>
      <c r="G860" s="9"/>
      <c r="H860" s="364"/>
      <c r="I860" s="161" t="s">
        <v>57</v>
      </c>
      <c r="J860" s="1184">
        <v>465.31</v>
      </c>
      <c r="K860" s="726">
        <v>410.25</v>
      </c>
      <c r="L860" s="867">
        <f t="shared" si="74"/>
        <v>875.56</v>
      </c>
      <c r="M860" s="364"/>
      <c r="N860" s="868" t="s">
        <v>57</v>
      </c>
      <c r="O860" s="1191">
        <v>93863</v>
      </c>
      <c r="P860" s="863">
        <f t="shared" si="75"/>
        <v>60973404.800000004</v>
      </c>
      <c r="Q860" s="869"/>
      <c r="R860" s="1188">
        <v>54865</v>
      </c>
      <c r="S860" s="803">
        <f t="shared" si="76"/>
        <v>56326054.950000003</v>
      </c>
      <c r="T860" s="726"/>
      <c r="U860" s="877"/>
      <c r="V860" s="865">
        <f t="shared" si="77"/>
        <v>0</v>
      </c>
      <c r="W860" s="1192">
        <f t="shared" si="78"/>
        <v>1172.9945975000001</v>
      </c>
      <c r="X860" s="235">
        <f t="shared" si="79"/>
        <v>1172.9945975000001</v>
      </c>
    </row>
    <row r="861" spans="1:33" s="243" customFormat="1" ht="15.5">
      <c r="A861" s="853">
        <v>21</v>
      </c>
      <c r="B861" s="161" t="s">
        <v>58</v>
      </c>
      <c r="C861" s="854">
        <f t="shared" si="72"/>
        <v>20934604</v>
      </c>
      <c r="D861" s="855">
        <v>1126.3785702</v>
      </c>
      <c r="E861" s="856">
        <v>869.48</v>
      </c>
      <c r="F861" s="857">
        <f t="shared" si="73"/>
        <v>0.77192519726792652</v>
      </c>
      <c r="G861" s="9"/>
      <c r="H861" s="364"/>
      <c r="I861" s="161" t="s">
        <v>58</v>
      </c>
      <c r="J861" s="1184">
        <v>494.6</v>
      </c>
      <c r="K861" s="726">
        <v>374.88</v>
      </c>
      <c r="L861" s="867">
        <f t="shared" si="74"/>
        <v>869.48</v>
      </c>
      <c r="M861" s="364"/>
      <c r="N861" s="868" t="s">
        <v>58</v>
      </c>
      <c r="O861" s="1191">
        <v>98178</v>
      </c>
      <c r="P861" s="863">
        <f t="shared" si="75"/>
        <v>63776428.800000004</v>
      </c>
      <c r="Q861" s="869"/>
      <c r="R861" s="1188">
        <v>47594</v>
      </c>
      <c r="S861" s="803">
        <f t="shared" si="76"/>
        <v>48861428.219999999</v>
      </c>
      <c r="T861" s="726"/>
      <c r="U861" s="877"/>
      <c r="V861" s="865">
        <f t="shared" si="77"/>
        <v>0</v>
      </c>
      <c r="W861" s="1192">
        <f t="shared" si="78"/>
        <v>1126.3785702</v>
      </c>
      <c r="X861" s="235">
        <f t="shared" si="79"/>
        <v>1126.3785702</v>
      </c>
    </row>
    <row r="862" spans="1:33" s="243" customFormat="1" ht="15.5">
      <c r="A862" s="853">
        <v>22</v>
      </c>
      <c r="B862" s="161" t="s">
        <v>59</v>
      </c>
      <c r="C862" s="854">
        <f t="shared" si="72"/>
        <v>40151785</v>
      </c>
      <c r="D862" s="855">
        <v>2150.0530687999999</v>
      </c>
      <c r="E862" s="856">
        <v>1660.22</v>
      </c>
      <c r="F862" s="857">
        <f t="shared" si="73"/>
        <v>0.7721762890841628</v>
      </c>
      <c r="G862" s="9"/>
      <c r="H862" s="364"/>
      <c r="I862" s="161" t="s">
        <v>59</v>
      </c>
      <c r="J862" s="1184">
        <v>953.43000000000006</v>
      </c>
      <c r="K862" s="726">
        <v>706.79</v>
      </c>
      <c r="L862" s="867">
        <f t="shared" si="74"/>
        <v>1660.22</v>
      </c>
      <c r="M862" s="364"/>
      <c r="N862" s="868" t="s">
        <v>59</v>
      </c>
      <c r="O862" s="1191">
        <v>191501</v>
      </c>
      <c r="P862" s="863">
        <f t="shared" si="75"/>
        <v>124399049.60000001</v>
      </c>
      <c r="Q862" s="869"/>
      <c r="R862" s="1188">
        <v>88256</v>
      </c>
      <c r="S862" s="803">
        <f t="shared" si="76"/>
        <v>90606257.280000001</v>
      </c>
      <c r="T862" s="726"/>
      <c r="U862" s="877">
        <v>0</v>
      </c>
      <c r="V862" s="865">
        <f t="shared" si="77"/>
        <v>0</v>
      </c>
      <c r="W862" s="1192">
        <f t="shared" si="78"/>
        <v>2150.0530687999999</v>
      </c>
      <c r="X862" s="235">
        <f t="shared" si="79"/>
        <v>2150.0530687999999</v>
      </c>
    </row>
    <row r="863" spans="1:33" s="243" customFormat="1" ht="15.5">
      <c r="A863" s="853">
        <v>23</v>
      </c>
      <c r="B863" s="161" t="s">
        <v>60</v>
      </c>
      <c r="C863" s="854">
        <f t="shared" si="72"/>
        <v>12370026</v>
      </c>
      <c r="D863" s="855">
        <v>672.58320379999998</v>
      </c>
      <c r="E863" s="856">
        <v>521.36</v>
      </c>
      <c r="F863" s="857">
        <f t="shared" si="73"/>
        <v>0.77516060028616496</v>
      </c>
      <c r="G863" s="9"/>
      <c r="H863" s="364"/>
      <c r="I863" s="161" t="s">
        <v>60</v>
      </c>
      <c r="J863" s="1184">
        <v>281.04000000000002</v>
      </c>
      <c r="K863" s="726">
        <v>240.32000000000002</v>
      </c>
      <c r="L863" s="867">
        <f t="shared" si="74"/>
        <v>521.36</v>
      </c>
      <c r="M863" s="364"/>
      <c r="N863" s="868" t="s">
        <v>60</v>
      </c>
      <c r="O863" s="1191">
        <v>55832</v>
      </c>
      <c r="P863" s="863">
        <f t="shared" si="75"/>
        <v>36268467.200000003</v>
      </c>
      <c r="Q863" s="869"/>
      <c r="R863" s="1188">
        <v>30186</v>
      </c>
      <c r="S863" s="803">
        <f t="shared" si="76"/>
        <v>30989853.18</v>
      </c>
      <c r="T863" s="726"/>
      <c r="U863" s="877"/>
      <c r="V863" s="865">
        <f t="shared" si="77"/>
        <v>0</v>
      </c>
      <c r="W863" s="1192">
        <f t="shared" si="78"/>
        <v>672.58320379999998</v>
      </c>
      <c r="X863" s="235">
        <f t="shared" si="79"/>
        <v>672.58320379999998</v>
      </c>
    </row>
    <row r="864" spans="1:33" s="243" customFormat="1" ht="15.5">
      <c r="A864" s="853">
        <v>24</v>
      </c>
      <c r="B864" s="161" t="s">
        <v>61</v>
      </c>
      <c r="C864" s="854">
        <f t="shared" si="72"/>
        <v>9037037</v>
      </c>
      <c r="D864" s="855">
        <v>493.29522030000004</v>
      </c>
      <c r="E864" s="856">
        <v>377.98</v>
      </c>
      <c r="F864" s="857">
        <f t="shared" si="73"/>
        <v>0.76623487203084906</v>
      </c>
      <c r="G864" s="9"/>
      <c r="H864" s="364"/>
      <c r="I864" s="161" t="s">
        <v>61</v>
      </c>
      <c r="J864" s="1184">
        <v>200.38000000000002</v>
      </c>
      <c r="K864" s="726">
        <v>177.6</v>
      </c>
      <c r="L864" s="867">
        <f t="shared" si="74"/>
        <v>377.98</v>
      </c>
      <c r="M864" s="364"/>
      <c r="N864" s="868" t="s">
        <v>61</v>
      </c>
      <c r="O864" s="1191">
        <v>40188</v>
      </c>
      <c r="P864" s="863">
        <f t="shared" si="75"/>
        <v>26106124.800000001</v>
      </c>
      <c r="Q864" s="869"/>
      <c r="R864" s="1188">
        <v>22621</v>
      </c>
      <c r="S864" s="803">
        <f t="shared" si="76"/>
        <v>23223397.23</v>
      </c>
      <c r="T864" s="726"/>
      <c r="U864" s="877"/>
      <c r="V864" s="865">
        <f t="shared" si="77"/>
        <v>0</v>
      </c>
      <c r="W864" s="1192">
        <f t="shared" si="78"/>
        <v>493.29522030000004</v>
      </c>
      <c r="X864" s="235">
        <f t="shared" si="79"/>
        <v>493.29522030000004</v>
      </c>
    </row>
    <row r="865" spans="1:40" ht="15.5">
      <c r="A865" s="853">
        <v>25</v>
      </c>
      <c r="B865" s="161" t="s">
        <v>62</v>
      </c>
      <c r="C865" s="854">
        <f t="shared" si="72"/>
        <v>20364372</v>
      </c>
      <c r="D865" s="855">
        <v>1088.8239091</v>
      </c>
      <c r="E865" s="856">
        <v>823.36000000000013</v>
      </c>
      <c r="F865" s="857">
        <f t="shared" si="73"/>
        <v>0.7561920647761794</v>
      </c>
      <c r="I865" s="161" t="s">
        <v>62</v>
      </c>
      <c r="J865" s="1183">
        <v>483.17000000000007</v>
      </c>
      <c r="K865" s="465">
        <v>340.19</v>
      </c>
      <c r="L865" s="867">
        <f t="shared" si="74"/>
        <v>823.36000000000013</v>
      </c>
      <c r="N865" s="868" t="s">
        <v>62</v>
      </c>
      <c r="O865" s="1191">
        <v>97639</v>
      </c>
      <c r="P865" s="863">
        <f t="shared" si="75"/>
        <v>63426294.400000006</v>
      </c>
      <c r="Q865" s="869"/>
      <c r="R865" s="1187">
        <v>44277</v>
      </c>
      <c r="S865" s="803">
        <f t="shared" si="76"/>
        <v>45456096.509999998</v>
      </c>
      <c r="T865" s="465"/>
      <c r="U865" s="815"/>
      <c r="V865" s="865">
        <f t="shared" si="77"/>
        <v>0</v>
      </c>
      <c r="W865" s="1192">
        <f t="shared" si="78"/>
        <v>1088.8239091</v>
      </c>
      <c r="X865" s="235">
        <f t="shared" si="79"/>
        <v>1088.8239091</v>
      </c>
    </row>
    <row r="866" spans="1:40" ht="15.5">
      <c r="A866" s="853">
        <v>26</v>
      </c>
      <c r="B866" s="161" t="s">
        <v>63</v>
      </c>
      <c r="C866" s="854">
        <f t="shared" si="72"/>
        <v>19652991</v>
      </c>
      <c r="D866" s="855">
        <v>1045.2426260000002</v>
      </c>
      <c r="E866" s="856">
        <v>803.7700000000001</v>
      </c>
      <c r="F866" s="857">
        <f t="shared" si="73"/>
        <v>0.76897935465559553</v>
      </c>
      <c r="I866" s="161" t="s">
        <v>63</v>
      </c>
      <c r="J866" s="1183">
        <v>474.07000000000005</v>
      </c>
      <c r="K866" s="465">
        <v>329.70000000000005</v>
      </c>
      <c r="L866" s="867">
        <f t="shared" si="74"/>
        <v>803.7700000000001</v>
      </c>
      <c r="N866" s="868" t="s">
        <v>63</v>
      </c>
      <c r="O866" s="1191">
        <v>95951</v>
      </c>
      <c r="P866" s="863">
        <f t="shared" si="75"/>
        <v>62329769.600000009</v>
      </c>
      <c r="Q866" s="869"/>
      <c r="R866" s="1187">
        <v>41100</v>
      </c>
      <c r="S866" s="803">
        <f t="shared" si="76"/>
        <v>42194493</v>
      </c>
      <c r="T866" s="465"/>
      <c r="U866" s="815"/>
      <c r="V866" s="865">
        <f t="shared" si="77"/>
        <v>0</v>
      </c>
      <c r="W866" s="1192">
        <f t="shared" si="78"/>
        <v>1045.2426260000002</v>
      </c>
      <c r="X866" s="235">
        <f t="shared" si="79"/>
        <v>1045.2426260000002</v>
      </c>
    </row>
    <row r="867" spans="1:40" ht="15.5">
      <c r="A867" s="853">
        <v>27</v>
      </c>
      <c r="B867" s="161" t="s">
        <v>64</v>
      </c>
      <c r="C867" s="854">
        <f t="shared" si="72"/>
        <v>13714979</v>
      </c>
      <c r="D867" s="855">
        <v>739.20340050000016</v>
      </c>
      <c r="E867" s="856">
        <v>568.41000000000008</v>
      </c>
      <c r="F867" s="857">
        <f t="shared" si="73"/>
        <v>0.76894938472350816</v>
      </c>
      <c r="I867" s="161" t="s">
        <v>64</v>
      </c>
      <c r="J867" s="1183">
        <v>322.78000000000003</v>
      </c>
      <c r="K867" s="465">
        <v>245.63</v>
      </c>
      <c r="L867" s="867">
        <f t="shared" si="74"/>
        <v>568.41000000000008</v>
      </c>
      <c r="N867" s="868" t="s">
        <v>64</v>
      </c>
      <c r="O867" s="1191">
        <v>63924</v>
      </c>
      <c r="P867" s="863">
        <f t="shared" si="75"/>
        <v>41525030.400000006</v>
      </c>
      <c r="Q867" s="869"/>
      <c r="R867" s="1187">
        <v>31555</v>
      </c>
      <c r="S867" s="803">
        <f t="shared" si="76"/>
        <v>32395309.649999999</v>
      </c>
      <c r="T867" s="465"/>
      <c r="U867" s="815"/>
      <c r="V867" s="865">
        <f t="shared" si="77"/>
        <v>0</v>
      </c>
      <c r="W867" s="1192">
        <f t="shared" si="78"/>
        <v>739.20340050000016</v>
      </c>
      <c r="X867" s="235">
        <f t="shared" si="79"/>
        <v>739.20340050000016</v>
      </c>
    </row>
    <row r="868" spans="1:40" ht="15.5">
      <c r="A868" s="256">
        <v>28</v>
      </c>
      <c r="B868" s="166" t="s">
        <v>65</v>
      </c>
      <c r="C868" s="854">
        <f t="shared" si="72"/>
        <v>14118350</v>
      </c>
      <c r="D868" s="855">
        <v>760.05262830000004</v>
      </c>
      <c r="E868" s="856">
        <v>582.07999999999993</v>
      </c>
      <c r="F868" s="857">
        <f t="shared" si="73"/>
        <v>0.76584170401716889</v>
      </c>
      <c r="I868" s="166" t="s">
        <v>65</v>
      </c>
      <c r="J868" s="1183">
        <v>331.83</v>
      </c>
      <c r="K868" s="465">
        <v>250.25</v>
      </c>
      <c r="L868" s="867">
        <f t="shared" si="74"/>
        <v>582.07999999999993</v>
      </c>
      <c r="N868" s="879" t="s">
        <v>65</v>
      </c>
      <c r="O868" s="1191">
        <v>66081</v>
      </c>
      <c r="P868" s="863">
        <f t="shared" si="75"/>
        <v>42926217.600000001</v>
      </c>
      <c r="Q868" s="869"/>
      <c r="R868" s="1187">
        <v>32221</v>
      </c>
      <c r="S868" s="803">
        <f t="shared" si="76"/>
        <v>33079045.23</v>
      </c>
      <c r="T868" s="465"/>
      <c r="U868" s="815"/>
      <c r="V868" s="865">
        <f t="shared" si="77"/>
        <v>0</v>
      </c>
      <c r="W868" s="1192">
        <f t="shared" si="78"/>
        <v>760.05262830000004</v>
      </c>
      <c r="X868" s="235">
        <f t="shared" si="79"/>
        <v>760.05262830000004</v>
      </c>
    </row>
    <row r="869" spans="1:40" ht="15.5">
      <c r="A869" s="256">
        <v>29</v>
      </c>
      <c r="B869" s="166" t="s">
        <v>66</v>
      </c>
      <c r="C869" s="854">
        <f t="shared" si="72"/>
        <v>7319903</v>
      </c>
      <c r="D869" s="855">
        <v>392.34615030000003</v>
      </c>
      <c r="E869" s="856">
        <v>303.14999999999998</v>
      </c>
      <c r="F869" s="857">
        <f t="shared" si="73"/>
        <v>0.77265955016559251</v>
      </c>
      <c r="I869" s="166" t="s">
        <v>66</v>
      </c>
      <c r="J869" s="1183">
        <v>175.53</v>
      </c>
      <c r="K869" s="465">
        <v>127.62</v>
      </c>
      <c r="L869" s="867">
        <f t="shared" si="74"/>
        <v>303.14999999999998</v>
      </c>
      <c r="N869" s="879" t="s">
        <v>66</v>
      </c>
      <c r="O869" s="1191">
        <v>34794</v>
      </c>
      <c r="P869" s="863">
        <f t="shared" si="75"/>
        <v>22602182.400000002</v>
      </c>
      <c r="Q869" s="869"/>
      <c r="R869" s="1187">
        <v>16201</v>
      </c>
      <c r="S869" s="803">
        <f t="shared" si="76"/>
        <v>16632432.630000001</v>
      </c>
      <c r="T869" s="465"/>
      <c r="U869" s="815"/>
      <c r="V869" s="865">
        <f t="shared" si="77"/>
        <v>0</v>
      </c>
      <c r="W869" s="1192">
        <f t="shared" si="78"/>
        <v>392.34615030000003</v>
      </c>
      <c r="X869" s="235">
        <f t="shared" si="79"/>
        <v>392.34615030000003</v>
      </c>
    </row>
    <row r="870" spans="1:40" ht="15.5">
      <c r="A870" s="256">
        <v>30</v>
      </c>
      <c r="B870" s="166" t="s">
        <v>67</v>
      </c>
      <c r="C870" s="854">
        <f t="shared" si="72"/>
        <v>17928113</v>
      </c>
      <c r="D870" s="855">
        <v>957.4314561000001</v>
      </c>
      <c r="E870" s="856">
        <v>742.47</v>
      </c>
      <c r="F870" s="857">
        <f t="shared" si="73"/>
        <v>0.77548110130450099</v>
      </c>
      <c r="I870" s="166" t="s">
        <v>67</v>
      </c>
      <c r="J870" s="1183">
        <v>437.31</v>
      </c>
      <c r="K870" s="465">
        <v>305.16000000000003</v>
      </c>
      <c r="L870" s="867">
        <f t="shared" si="74"/>
        <v>742.47</v>
      </c>
      <c r="N870" s="879" t="s">
        <v>67</v>
      </c>
      <c r="O870" s="1191">
        <v>86310</v>
      </c>
      <c r="P870" s="863">
        <f t="shared" si="75"/>
        <v>56066976.000000007</v>
      </c>
      <c r="Q870" s="869"/>
      <c r="R870" s="1187">
        <v>38647</v>
      </c>
      <c r="S870" s="803">
        <f t="shared" si="76"/>
        <v>39676169.609999999</v>
      </c>
      <c r="T870" s="465"/>
      <c r="U870" s="815"/>
      <c r="V870" s="865">
        <f t="shared" si="77"/>
        <v>0</v>
      </c>
      <c r="W870" s="1192">
        <f t="shared" si="78"/>
        <v>957.4314561000001</v>
      </c>
      <c r="X870" s="235">
        <f t="shared" si="79"/>
        <v>957.4314561000001</v>
      </c>
    </row>
    <row r="871" spans="1:40" ht="15.5">
      <c r="A871" s="256">
        <v>31</v>
      </c>
      <c r="B871" s="166" t="s">
        <v>68</v>
      </c>
      <c r="C871" s="854">
        <f t="shared" si="72"/>
        <v>3232990</v>
      </c>
      <c r="D871" s="855">
        <v>179.34471280000002</v>
      </c>
      <c r="E871" s="856">
        <v>138.26</v>
      </c>
      <c r="F871" s="857">
        <f t="shared" si="73"/>
        <v>0.77091762473189551</v>
      </c>
      <c r="I871" s="166" t="s">
        <v>68</v>
      </c>
      <c r="J871" s="1183">
        <v>67.19</v>
      </c>
      <c r="K871" s="465">
        <v>71.069999999999993</v>
      </c>
      <c r="L871" s="867">
        <f t="shared" si="74"/>
        <v>138.26</v>
      </c>
      <c r="N871" s="879" t="s">
        <v>68</v>
      </c>
      <c r="O871" s="1191">
        <v>13486</v>
      </c>
      <c r="P871" s="863">
        <f t="shared" si="75"/>
        <v>8760505.6000000015</v>
      </c>
      <c r="Q871" s="869"/>
      <c r="R871" s="1187">
        <v>8936</v>
      </c>
      <c r="S871" s="803">
        <f t="shared" si="76"/>
        <v>9173965.6799999997</v>
      </c>
      <c r="T871" s="465"/>
      <c r="U871" s="815"/>
      <c r="V871" s="865">
        <f t="shared" si="77"/>
        <v>0</v>
      </c>
      <c r="W871" s="1192">
        <f t="shared" si="78"/>
        <v>179.34471280000002</v>
      </c>
      <c r="X871" s="235">
        <f t="shared" si="79"/>
        <v>179.34471280000002</v>
      </c>
    </row>
    <row r="872" spans="1:40" ht="31">
      <c r="A872" s="256">
        <v>32</v>
      </c>
      <c r="B872" s="166" t="s">
        <v>69</v>
      </c>
      <c r="C872" s="854">
        <f t="shared" si="72"/>
        <v>10038396</v>
      </c>
      <c r="D872" s="855">
        <v>536.2413292</v>
      </c>
      <c r="E872" s="856">
        <v>410.90999999999997</v>
      </c>
      <c r="F872" s="857">
        <f t="shared" si="73"/>
        <v>0.76627812446500998</v>
      </c>
      <c r="I872" s="166" t="s">
        <v>69</v>
      </c>
      <c r="J872" s="1183">
        <v>243.37</v>
      </c>
      <c r="K872" s="465">
        <v>167.54</v>
      </c>
      <c r="L872" s="867">
        <f t="shared" si="74"/>
        <v>410.90999999999997</v>
      </c>
      <c r="N872" s="879" t="s">
        <v>69</v>
      </c>
      <c r="O872" s="1191">
        <v>48280</v>
      </c>
      <c r="P872" s="863">
        <f t="shared" si="75"/>
        <v>31362688.000000004</v>
      </c>
      <c r="Q872" s="869"/>
      <c r="R872" s="1187">
        <v>21684</v>
      </c>
      <c r="S872" s="803">
        <f t="shared" si="76"/>
        <v>22261444.919999998</v>
      </c>
      <c r="T872" s="465"/>
      <c r="U872" s="815"/>
      <c r="V872" s="865">
        <f t="shared" si="77"/>
        <v>0</v>
      </c>
      <c r="W872" s="1192">
        <f t="shared" si="78"/>
        <v>536.2413292</v>
      </c>
      <c r="X872" s="235">
        <f t="shared" si="79"/>
        <v>536.2413292</v>
      </c>
    </row>
    <row r="873" spans="1:40" ht="16" thickBot="1">
      <c r="A873" s="657">
        <v>33</v>
      </c>
      <c r="B873" s="658" t="s">
        <v>70</v>
      </c>
      <c r="C873" s="880">
        <f t="shared" si="72"/>
        <v>5521086</v>
      </c>
      <c r="D873" s="881">
        <v>297.9275121</v>
      </c>
      <c r="E873" s="732">
        <v>235.85</v>
      </c>
      <c r="F873" s="882">
        <f t="shared" si="73"/>
        <v>0.79163551676569044</v>
      </c>
      <c r="I873" s="658" t="s">
        <v>70</v>
      </c>
      <c r="J873" s="1185">
        <v>133.41999999999999</v>
      </c>
      <c r="K873" s="820">
        <v>102.43</v>
      </c>
      <c r="L873" s="883">
        <f t="shared" si="74"/>
        <v>235.85</v>
      </c>
      <c r="N873" s="884" t="s">
        <v>70</v>
      </c>
      <c r="O873" s="1176">
        <v>25623</v>
      </c>
      <c r="P873" s="863">
        <f t="shared" si="75"/>
        <v>16644700.800000001</v>
      </c>
      <c r="Q873" s="885"/>
      <c r="R873" s="1189">
        <v>12807</v>
      </c>
      <c r="S873" s="803">
        <f t="shared" si="76"/>
        <v>13148050.41</v>
      </c>
      <c r="T873" s="820"/>
      <c r="U873" s="886"/>
      <c r="V873" s="865">
        <f t="shared" si="77"/>
        <v>0</v>
      </c>
      <c r="W873" s="1192">
        <f t="shared" si="78"/>
        <v>297.9275121</v>
      </c>
      <c r="X873" s="887">
        <f t="shared" si="79"/>
        <v>297.9275121</v>
      </c>
    </row>
    <row r="874" spans="1:40" ht="15" thickBot="1">
      <c r="A874" s="734"/>
      <c r="B874" s="735" t="s">
        <v>84</v>
      </c>
      <c r="C874" s="888">
        <f t="shared" si="72"/>
        <v>578703585</v>
      </c>
      <c r="D874" s="889">
        <f>SUM(D841:D873)</f>
        <v>31190.139303799991</v>
      </c>
      <c r="E874" s="890">
        <f>SUM(E841:E873)</f>
        <v>23790.39</v>
      </c>
      <c r="F874" s="1167">
        <f t="shared" si="73"/>
        <v>0.76275356670502403</v>
      </c>
      <c r="I874" s="734" t="s">
        <v>75</v>
      </c>
      <c r="J874" s="737">
        <f>SUM(J841:J873)</f>
        <v>13425.770000000004</v>
      </c>
      <c r="K874" s="891">
        <f>SUM(K841:K873)</f>
        <v>10364.620000000004</v>
      </c>
      <c r="L874" s="892">
        <f t="shared" si="74"/>
        <v>23790.390000000007</v>
      </c>
      <c r="N874" s="893"/>
      <c r="O874" s="894">
        <f>SUM(O841:O873)</f>
        <v>2697203</v>
      </c>
      <c r="P874" s="895">
        <f>SUM(P841:P873)</f>
        <v>1752103068.7999997</v>
      </c>
      <c r="Q874" s="896"/>
      <c r="R874" s="897">
        <f t="shared" ref="R874:W874" si="80">SUM(R841:R873)</f>
        <v>1328634</v>
      </c>
      <c r="S874" s="897">
        <f t="shared" si="80"/>
        <v>1364015523.4200006</v>
      </c>
      <c r="T874" s="898">
        <f t="shared" si="80"/>
        <v>0</v>
      </c>
      <c r="U874" s="899">
        <f t="shared" si="80"/>
        <v>1844</v>
      </c>
      <c r="V874" s="898">
        <f t="shared" si="80"/>
        <v>2895338.16</v>
      </c>
      <c r="W874" s="900">
        <f t="shared" si="80"/>
        <v>31190.139303799991</v>
      </c>
      <c r="X874" s="901">
        <f t="shared" si="79"/>
        <v>31161.185922200002</v>
      </c>
    </row>
    <row r="875" spans="1:40" ht="27.75" customHeight="1">
      <c r="F875" s="243"/>
      <c r="J875" s="378"/>
      <c r="K875" s="378"/>
      <c r="L875" s="902"/>
      <c r="P875" s="903"/>
      <c r="S875" s="182"/>
      <c r="W875" s="904"/>
      <c r="X875" s="392"/>
      <c r="AA875" s="80">
        <f>SUM(P842:P873)</f>
        <v>1707424230.3999999</v>
      </c>
      <c r="AH875" s="5">
        <f>U855+U861</f>
        <v>1844</v>
      </c>
    </row>
    <row r="876" spans="1:40" s="374" customFormat="1">
      <c r="A876" s="373" t="s">
        <v>217</v>
      </c>
      <c r="B876" s="373"/>
      <c r="C876" s="373"/>
      <c r="E876" s="375"/>
      <c r="G876" s="599"/>
      <c r="H876" s="599"/>
      <c r="I876" s="365"/>
      <c r="J876" s="599"/>
      <c r="K876" s="599"/>
      <c r="L876" s="599"/>
      <c r="M876" s="599"/>
      <c r="N876" s="599"/>
      <c r="O876" s="599"/>
      <c r="P876" s="439"/>
      <c r="Q876" s="599"/>
      <c r="R876" s="599"/>
      <c r="S876" s="599"/>
      <c r="T876" s="599"/>
      <c r="U876" s="599"/>
      <c r="V876" s="599"/>
      <c r="W876" s="599"/>
      <c r="X876" s="599"/>
      <c r="AH876" s="374">
        <f>(P874+S874+AH875)/100000</f>
        <v>31161.204362200002</v>
      </c>
    </row>
    <row r="877" spans="1:40" s="67" customFormat="1" ht="13.5" thickBot="1">
      <c r="A877" s="514" t="s">
        <v>218</v>
      </c>
      <c r="B877" s="514"/>
      <c r="C877" s="514"/>
      <c r="E877" s="68"/>
      <c r="G877" s="376"/>
      <c r="H877" s="378"/>
      <c r="I877" s="685"/>
      <c r="J877" s="905"/>
      <c r="K877" s="905"/>
      <c r="L877" s="905"/>
      <c r="M877" s="378"/>
      <c r="N877" s="378"/>
      <c r="O877" s="378"/>
      <c r="P877" s="379"/>
      <c r="Q877" s="378"/>
      <c r="R877" s="378"/>
      <c r="S877" s="378"/>
      <c r="T877" s="378"/>
      <c r="U877" s="378"/>
      <c r="V877" s="378"/>
      <c r="W877" s="378"/>
      <c r="X877" s="378"/>
      <c r="Z877" s="1259" t="s">
        <v>219</v>
      </c>
      <c r="AA877" s="1259"/>
      <c r="AB877" s="1259"/>
      <c r="AC877" s="1259"/>
      <c r="AD877" s="1259"/>
      <c r="AE877" s="1259"/>
      <c r="AF877" s="1259"/>
      <c r="AG877" s="1259"/>
      <c r="AH877" s="1259"/>
      <c r="AI877" s="1259"/>
      <c r="AJ877" s="1259"/>
      <c r="AK877" s="1259"/>
      <c r="AL877" s="1259"/>
      <c r="AM877" s="1259"/>
      <c r="AN877" s="1259"/>
    </row>
    <row r="878" spans="1:40" ht="39">
      <c r="A878" s="720" t="s">
        <v>100</v>
      </c>
      <c r="B878" s="333" t="s">
        <v>101</v>
      </c>
      <c r="C878" s="1170" t="s">
        <v>376</v>
      </c>
      <c r="D878" s="1170" t="s">
        <v>377</v>
      </c>
      <c r="E878" s="508" t="s">
        <v>220</v>
      </c>
      <c r="F878" s="88" t="s">
        <v>221</v>
      </c>
      <c r="G878" s="906" t="s">
        <v>222</v>
      </c>
      <c r="H878" s="905"/>
      <c r="I878" s="1260" t="s">
        <v>102</v>
      </c>
      <c r="J878" s="1260"/>
      <c r="K878" s="1260"/>
      <c r="L878" s="907"/>
      <c r="M878" s="1260" t="s">
        <v>223</v>
      </c>
      <c r="N878" s="1260"/>
      <c r="O878" s="1260"/>
      <c r="P878" s="908"/>
      <c r="Q878" s="1260" t="s">
        <v>155</v>
      </c>
      <c r="R878" s="1260"/>
      <c r="S878" s="1260"/>
      <c r="T878" s="905"/>
      <c r="U878" s="905"/>
      <c r="V878" s="905"/>
      <c r="W878" s="905"/>
      <c r="X878" s="905"/>
      <c r="Y878" s="235" t="s">
        <v>224</v>
      </c>
      <c r="AA878" s="601" t="s">
        <v>225</v>
      </c>
      <c r="AB878" s="601"/>
      <c r="AC878" s="601" t="s">
        <v>226</v>
      </c>
      <c r="AD878" s="341" t="s">
        <v>75</v>
      </c>
      <c r="AE878" s="341"/>
      <c r="AF878" s="341"/>
      <c r="AG878" s="341" t="s">
        <v>227</v>
      </c>
      <c r="AH878" s="341" t="s">
        <v>228</v>
      </c>
      <c r="AI878" s="341" t="s">
        <v>75</v>
      </c>
      <c r="AJ878" s="341" t="s">
        <v>229</v>
      </c>
      <c r="AK878" s="341"/>
      <c r="AL878" s="341" t="s">
        <v>230</v>
      </c>
      <c r="AM878" s="77" t="s">
        <v>75</v>
      </c>
      <c r="AN878" s="235"/>
    </row>
    <row r="879" spans="1:40" ht="18" customHeight="1">
      <c r="A879" s="721">
        <v>1</v>
      </c>
      <c r="B879" s="161" t="s">
        <v>38</v>
      </c>
      <c r="C879" s="461">
        <v>462</v>
      </c>
      <c r="D879" s="461">
        <v>0.28999999999999998</v>
      </c>
      <c r="E879" s="698">
        <v>277.23444444444442</v>
      </c>
      <c r="F879" s="698">
        <f>D879+E879</f>
        <v>277.52444444444444</v>
      </c>
      <c r="G879" s="909">
        <f>F879/C879</f>
        <v>0.60070226070226074</v>
      </c>
      <c r="H879" s="907"/>
      <c r="I879" s="461">
        <v>331.4</v>
      </c>
      <c r="J879" s="461">
        <v>130.6</v>
      </c>
      <c r="K879" s="484">
        <f>SUM(I879:J879)</f>
        <v>462</v>
      </c>
      <c r="L879" s="907"/>
      <c r="M879" s="461">
        <v>198.81222222222223</v>
      </c>
      <c r="N879" s="461">
        <v>78.422222222222217</v>
      </c>
      <c r="O879" s="484">
        <f>SUM(M879:N879)</f>
        <v>277.23444444444442</v>
      </c>
      <c r="P879" s="507"/>
      <c r="Q879" s="461">
        <v>0.28999999999999998</v>
      </c>
      <c r="R879" s="461">
        <v>0</v>
      </c>
      <c r="S879" s="1193">
        <f>SUM(Q879:R879)</f>
        <v>0.28999999999999998</v>
      </c>
      <c r="T879" s="907"/>
      <c r="U879" s="907"/>
      <c r="V879" s="907"/>
      <c r="W879" s="907"/>
      <c r="X879" s="907"/>
      <c r="Y879" s="910">
        <v>1</v>
      </c>
      <c r="Z879" s="911" t="s">
        <v>38</v>
      </c>
      <c r="AA879" s="912"/>
      <c r="AB879" s="235"/>
      <c r="AC879" s="815"/>
      <c r="AD879" s="425">
        <f t="shared" ref="AD879:AD911" si="81">SUM(AA879:AC879)</f>
        <v>0</v>
      </c>
      <c r="AE879" s="235"/>
      <c r="AF879" s="235"/>
      <c r="AG879" s="235"/>
      <c r="AH879" s="235"/>
      <c r="AI879" s="77">
        <f>SUM(AG879:AH879)</f>
        <v>0</v>
      </c>
      <c r="AJ879" s="235">
        <v>0</v>
      </c>
      <c r="AK879" s="235"/>
      <c r="AL879" s="235">
        <v>0</v>
      </c>
      <c r="AM879" s="77">
        <f>AJ879+AL879</f>
        <v>0</v>
      </c>
      <c r="AN879" s="235"/>
    </row>
    <row r="880" spans="1:40" ht="18" customHeight="1">
      <c r="A880" s="721">
        <v>2</v>
      </c>
      <c r="B880" s="161" t="s">
        <v>39</v>
      </c>
      <c r="C880" s="461">
        <v>625.70000000000005</v>
      </c>
      <c r="D880" s="461">
        <v>0.98</v>
      </c>
      <c r="E880" s="698">
        <v>375.24666666666667</v>
      </c>
      <c r="F880" s="698">
        <f t="shared" ref="F880:F911" si="82">D880+E880</f>
        <v>376.22666666666669</v>
      </c>
      <c r="G880" s="909">
        <f t="shared" ref="G880:G912" si="83">F880/C880</f>
        <v>0.60128922273720098</v>
      </c>
      <c r="H880" s="907"/>
      <c r="I880" s="461">
        <v>432.4</v>
      </c>
      <c r="J880" s="461">
        <v>193.3</v>
      </c>
      <c r="K880" s="484">
        <f t="shared" ref="K880:K912" si="84">SUM(I880:J880)</f>
        <v>625.70000000000005</v>
      </c>
      <c r="L880" s="907"/>
      <c r="M880" s="461">
        <v>259.33555555555557</v>
      </c>
      <c r="N880" s="461">
        <v>115.9111111111111</v>
      </c>
      <c r="O880" s="484">
        <f t="shared" ref="O880:O912" si="85">SUM(M880:N880)</f>
        <v>375.24666666666667</v>
      </c>
      <c r="P880" s="507"/>
      <c r="Q880" s="461">
        <v>0.98</v>
      </c>
      <c r="R880" s="461">
        <v>0</v>
      </c>
      <c r="S880" s="1193">
        <f t="shared" ref="S880:S912" si="86">SUM(Q880:R880)</f>
        <v>0.98</v>
      </c>
      <c r="T880" s="907"/>
      <c r="U880" s="907"/>
      <c r="V880" s="907"/>
      <c r="W880" s="907"/>
      <c r="X880" s="907"/>
      <c r="Y880" s="910">
        <v>2</v>
      </c>
      <c r="Z880" s="911" t="s">
        <v>39</v>
      </c>
      <c r="AA880" s="912"/>
      <c r="AB880" s="235"/>
      <c r="AC880" s="815"/>
      <c r="AD880" s="425">
        <f t="shared" si="81"/>
        <v>0</v>
      </c>
      <c r="AE880" s="235"/>
      <c r="AF880" s="235"/>
      <c r="AG880" s="235"/>
      <c r="AH880" s="235"/>
      <c r="AI880" s="77">
        <f t="shared" ref="AI880:AI911" si="87">SUM(AG880:AH880)</f>
        <v>0</v>
      </c>
      <c r="AJ880" s="235">
        <v>0</v>
      </c>
      <c r="AK880" s="235"/>
      <c r="AL880" s="235">
        <v>0</v>
      </c>
      <c r="AM880" s="77">
        <f t="shared" ref="AM880:AM905" si="88">AJ880+AL880</f>
        <v>0</v>
      </c>
      <c r="AN880" s="235"/>
    </row>
    <row r="881" spans="1:40" ht="18" customHeight="1">
      <c r="A881" s="721">
        <v>3</v>
      </c>
      <c r="B881" s="161" t="s">
        <v>40</v>
      </c>
      <c r="C881" s="461">
        <v>306</v>
      </c>
      <c r="D881" s="461">
        <v>0</v>
      </c>
      <c r="E881" s="698">
        <v>183.6</v>
      </c>
      <c r="F881" s="698">
        <f t="shared" si="82"/>
        <v>183.6</v>
      </c>
      <c r="G881" s="909">
        <f t="shared" si="83"/>
        <v>0.6</v>
      </c>
      <c r="H881" s="907"/>
      <c r="I881" s="461">
        <v>200.7</v>
      </c>
      <c r="J881" s="461">
        <v>105.3</v>
      </c>
      <c r="K881" s="484">
        <f t="shared" si="84"/>
        <v>306</v>
      </c>
      <c r="L881" s="907"/>
      <c r="M881" s="461">
        <v>120.42222222222222</v>
      </c>
      <c r="N881" s="461">
        <v>63.177777777777777</v>
      </c>
      <c r="O881" s="484">
        <f t="shared" si="85"/>
        <v>183.6</v>
      </c>
      <c r="P881" s="507"/>
      <c r="Q881" s="461">
        <v>0</v>
      </c>
      <c r="R881" s="461">
        <v>0</v>
      </c>
      <c r="S881" s="1193">
        <f t="shared" si="86"/>
        <v>0</v>
      </c>
      <c r="T881" s="907"/>
      <c r="U881" s="907"/>
      <c r="V881" s="907"/>
      <c r="W881" s="907"/>
      <c r="X881" s="907"/>
      <c r="Y881" s="910">
        <v>3</v>
      </c>
      <c r="Z881" s="911" t="s">
        <v>40</v>
      </c>
      <c r="AA881" s="912"/>
      <c r="AB881" s="235"/>
      <c r="AC881" s="815"/>
      <c r="AD881" s="425">
        <f t="shared" si="81"/>
        <v>0</v>
      </c>
      <c r="AE881" s="235"/>
      <c r="AF881" s="235"/>
      <c r="AG881" s="235"/>
      <c r="AH881" s="235"/>
      <c r="AI881" s="77">
        <f t="shared" si="87"/>
        <v>0</v>
      </c>
      <c r="AJ881" s="235">
        <v>0</v>
      </c>
      <c r="AK881" s="235"/>
      <c r="AL881" s="235">
        <v>0</v>
      </c>
      <c r="AM881" s="77">
        <f t="shared" si="88"/>
        <v>0</v>
      </c>
      <c r="AN881" s="235"/>
    </row>
    <row r="882" spans="1:40" ht="18" customHeight="1">
      <c r="A882" s="721">
        <v>4</v>
      </c>
      <c r="B882" s="161" t="s">
        <v>41</v>
      </c>
      <c r="C882" s="461">
        <v>548.5</v>
      </c>
      <c r="D882" s="461">
        <v>0</v>
      </c>
      <c r="E882" s="698">
        <v>329.09999999999997</v>
      </c>
      <c r="F882" s="698">
        <f t="shared" si="82"/>
        <v>329.09999999999997</v>
      </c>
      <c r="G882" s="909">
        <f t="shared" si="83"/>
        <v>0.6</v>
      </c>
      <c r="H882" s="907"/>
      <c r="I882" s="461">
        <v>405.1</v>
      </c>
      <c r="J882" s="461">
        <v>143.4</v>
      </c>
      <c r="K882" s="484">
        <f t="shared" si="84"/>
        <v>548.5</v>
      </c>
      <c r="L882" s="907"/>
      <c r="M882" s="461">
        <v>243.05555555555554</v>
      </c>
      <c r="N882" s="461">
        <v>86.044444444444437</v>
      </c>
      <c r="O882" s="484">
        <f t="shared" si="85"/>
        <v>329.09999999999997</v>
      </c>
      <c r="P882" s="507"/>
      <c r="Q882" s="461">
        <v>0</v>
      </c>
      <c r="R882" s="461">
        <v>0</v>
      </c>
      <c r="S882" s="1193">
        <f t="shared" si="86"/>
        <v>0</v>
      </c>
      <c r="T882" s="907"/>
      <c r="U882" s="907"/>
      <c r="V882" s="907"/>
      <c r="W882" s="907"/>
      <c r="X882" s="907"/>
      <c r="Y882" s="910">
        <v>4</v>
      </c>
      <c r="Z882" s="911" t="s">
        <v>41</v>
      </c>
      <c r="AA882" s="912"/>
      <c r="AB882" s="235"/>
      <c r="AC882" s="815"/>
      <c r="AD882" s="425">
        <f t="shared" si="81"/>
        <v>0</v>
      </c>
      <c r="AE882" s="235"/>
      <c r="AF882" s="235"/>
      <c r="AG882" s="235"/>
      <c r="AH882" s="235"/>
      <c r="AI882" s="77">
        <f t="shared" si="87"/>
        <v>0</v>
      </c>
      <c r="AJ882" s="235">
        <v>0</v>
      </c>
      <c r="AK882" s="235"/>
      <c r="AL882" s="235">
        <v>0</v>
      </c>
      <c r="AM882" s="77">
        <f t="shared" si="88"/>
        <v>0</v>
      </c>
      <c r="AN882" s="235"/>
    </row>
    <row r="883" spans="1:40" ht="18" customHeight="1">
      <c r="A883" s="721">
        <v>5</v>
      </c>
      <c r="B883" s="161" t="s">
        <v>42</v>
      </c>
      <c r="C883" s="461">
        <v>265</v>
      </c>
      <c r="D883" s="461">
        <v>0</v>
      </c>
      <c r="E883" s="698">
        <v>159</v>
      </c>
      <c r="F883" s="698">
        <f t="shared" si="82"/>
        <v>159</v>
      </c>
      <c r="G883" s="909">
        <f t="shared" si="83"/>
        <v>0.6</v>
      </c>
      <c r="H883" s="907"/>
      <c r="I883" s="461">
        <v>213.7</v>
      </c>
      <c r="J883" s="461">
        <v>51.3</v>
      </c>
      <c r="K883" s="484">
        <f t="shared" si="84"/>
        <v>265</v>
      </c>
      <c r="L883" s="907"/>
      <c r="M883" s="461">
        <v>128.22222222222223</v>
      </c>
      <c r="N883" s="461">
        <v>30.777777777777779</v>
      </c>
      <c r="O883" s="484">
        <f t="shared" si="85"/>
        <v>159</v>
      </c>
      <c r="P883" s="507"/>
      <c r="Q883" s="461">
        <v>0</v>
      </c>
      <c r="R883" s="461">
        <v>0</v>
      </c>
      <c r="S883" s="1193">
        <f t="shared" si="86"/>
        <v>0</v>
      </c>
      <c r="T883" s="907"/>
      <c r="U883" s="907"/>
      <c r="V883" s="907"/>
      <c r="W883" s="907"/>
      <c r="X883" s="907"/>
      <c r="Y883" s="910">
        <v>5</v>
      </c>
      <c r="Z883" s="911" t="s">
        <v>42</v>
      </c>
      <c r="AA883" s="912"/>
      <c r="AB883" s="235"/>
      <c r="AC883" s="815"/>
      <c r="AD883" s="425">
        <f t="shared" si="81"/>
        <v>0</v>
      </c>
      <c r="AE883" s="235"/>
      <c r="AF883" s="235"/>
      <c r="AG883" s="235"/>
      <c r="AH883" s="235"/>
      <c r="AI883" s="77">
        <f t="shared" si="87"/>
        <v>0</v>
      </c>
      <c r="AJ883" s="235">
        <v>0</v>
      </c>
      <c r="AK883" s="235"/>
      <c r="AL883" s="235">
        <v>0</v>
      </c>
      <c r="AM883" s="77">
        <f t="shared" si="88"/>
        <v>0</v>
      </c>
      <c r="AN883" s="235"/>
    </row>
    <row r="884" spans="1:40" ht="18" customHeight="1">
      <c r="A884" s="721">
        <v>6</v>
      </c>
      <c r="B884" s="161" t="s">
        <v>43</v>
      </c>
      <c r="C884" s="461">
        <v>300.8</v>
      </c>
      <c r="D884" s="461">
        <v>0</v>
      </c>
      <c r="E884" s="698">
        <v>180.47777777777776</v>
      </c>
      <c r="F884" s="698">
        <f t="shared" si="82"/>
        <v>180.47777777777776</v>
      </c>
      <c r="G884" s="909">
        <f t="shared" si="83"/>
        <v>0.59999261229314416</v>
      </c>
      <c r="H884" s="907"/>
      <c r="I884" s="461">
        <v>227.5</v>
      </c>
      <c r="J884" s="461">
        <v>73.3</v>
      </c>
      <c r="K884" s="484">
        <f t="shared" si="84"/>
        <v>300.8</v>
      </c>
      <c r="L884" s="907"/>
      <c r="M884" s="461">
        <v>136.5</v>
      </c>
      <c r="N884" s="461">
        <v>43.977777777777774</v>
      </c>
      <c r="O884" s="484">
        <f t="shared" si="85"/>
        <v>180.47777777777776</v>
      </c>
      <c r="P884" s="507"/>
      <c r="Q884" s="461">
        <v>0</v>
      </c>
      <c r="R884" s="461">
        <v>0</v>
      </c>
      <c r="S884" s="1193">
        <f t="shared" si="86"/>
        <v>0</v>
      </c>
      <c r="T884" s="907"/>
      <c r="U884" s="907"/>
      <c r="V884" s="907"/>
      <c r="W884" s="907"/>
      <c r="X884" s="907"/>
      <c r="Y884" s="910">
        <v>6</v>
      </c>
      <c r="Z884" s="911" t="s">
        <v>43</v>
      </c>
      <c r="AA884" s="912"/>
      <c r="AB884" s="235"/>
      <c r="AC884" s="815"/>
      <c r="AD884" s="425">
        <f t="shared" si="81"/>
        <v>0</v>
      </c>
      <c r="AE884" s="235"/>
      <c r="AF884" s="235"/>
      <c r="AG884" s="235"/>
      <c r="AH884" s="235"/>
      <c r="AI884" s="77">
        <f t="shared" si="87"/>
        <v>0</v>
      </c>
      <c r="AJ884" s="235">
        <v>0</v>
      </c>
      <c r="AK884" s="235"/>
      <c r="AL884" s="235">
        <v>0</v>
      </c>
      <c r="AM884" s="77">
        <f t="shared" si="88"/>
        <v>0</v>
      </c>
      <c r="AN884" s="235"/>
    </row>
    <row r="885" spans="1:40" ht="18" customHeight="1">
      <c r="A885" s="721">
        <v>7</v>
      </c>
      <c r="B885" s="161" t="s">
        <v>44</v>
      </c>
      <c r="C885" s="461">
        <v>361.7</v>
      </c>
      <c r="D885" s="461">
        <v>1.31</v>
      </c>
      <c r="E885" s="698">
        <v>216.87666666666667</v>
      </c>
      <c r="F885" s="698">
        <f t="shared" si="82"/>
        <v>218.18666666666667</v>
      </c>
      <c r="G885" s="909">
        <f t="shared" si="83"/>
        <v>0.60322550916966178</v>
      </c>
      <c r="H885" s="907"/>
      <c r="I885" s="461">
        <v>248</v>
      </c>
      <c r="J885" s="461">
        <v>113.7</v>
      </c>
      <c r="K885" s="484">
        <f t="shared" si="84"/>
        <v>361.7</v>
      </c>
      <c r="L885" s="907"/>
      <c r="M885" s="461">
        <v>148.65444444444444</v>
      </c>
      <c r="N885" s="461">
        <v>68.222222222222214</v>
      </c>
      <c r="O885" s="484">
        <f t="shared" si="85"/>
        <v>216.87666666666667</v>
      </c>
      <c r="P885" s="507"/>
      <c r="Q885" s="461">
        <v>1.31</v>
      </c>
      <c r="R885" s="461">
        <v>0</v>
      </c>
      <c r="S885" s="1193">
        <f t="shared" si="86"/>
        <v>1.31</v>
      </c>
      <c r="T885" s="907"/>
      <c r="U885" s="907"/>
      <c r="V885" s="907"/>
      <c r="W885" s="907"/>
      <c r="X885" s="907"/>
      <c r="Y885" s="910">
        <v>7</v>
      </c>
      <c r="Z885" s="911" t="s">
        <v>44</v>
      </c>
      <c r="AA885" s="912"/>
      <c r="AB885" s="235"/>
      <c r="AC885" s="815"/>
      <c r="AD885" s="425">
        <f t="shared" si="81"/>
        <v>0</v>
      </c>
      <c r="AE885" s="235"/>
      <c r="AF885" s="235"/>
      <c r="AG885" s="235"/>
      <c r="AH885" s="235"/>
      <c r="AI885" s="77">
        <f t="shared" si="87"/>
        <v>0</v>
      </c>
      <c r="AJ885" s="235">
        <v>0</v>
      </c>
      <c r="AK885" s="235"/>
      <c r="AL885" s="235">
        <v>0</v>
      </c>
      <c r="AM885" s="77">
        <f t="shared" si="88"/>
        <v>0</v>
      </c>
      <c r="AN885" s="235"/>
    </row>
    <row r="886" spans="1:40" ht="18" customHeight="1">
      <c r="A886" s="721">
        <v>8</v>
      </c>
      <c r="B886" s="161" t="s">
        <v>45</v>
      </c>
      <c r="C886" s="461">
        <v>649.70000000000005</v>
      </c>
      <c r="D886" s="461">
        <v>1</v>
      </c>
      <c r="E886" s="698">
        <v>389.57777777777778</v>
      </c>
      <c r="F886" s="698">
        <f t="shared" si="82"/>
        <v>390.57777777777778</v>
      </c>
      <c r="G886" s="909">
        <f t="shared" si="83"/>
        <v>0.60116635028132637</v>
      </c>
      <c r="H886" s="907"/>
      <c r="I886" s="461">
        <v>468.2</v>
      </c>
      <c r="J886" s="461">
        <v>181.5</v>
      </c>
      <c r="K886" s="484">
        <f t="shared" si="84"/>
        <v>649.70000000000005</v>
      </c>
      <c r="L886" s="907"/>
      <c r="M886" s="461">
        <v>280.85555555555555</v>
      </c>
      <c r="N886" s="461">
        <v>108.72222222222223</v>
      </c>
      <c r="O886" s="484">
        <f t="shared" si="85"/>
        <v>389.57777777777778</v>
      </c>
      <c r="P886" s="507"/>
      <c r="Q886" s="461">
        <v>0</v>
      </c>
      <c r="R886" s="461">
        <v>1</v>
      </c>
      <c r="S886" s="1193">
        <f t="shared" si="86"/>
        <v>1</v>
      </c>
      <c r="T886" s="907"/>
      <c r="U886" s="907"/>
      <c r="V886" s="907"/>
      <c r="W886" s="907"/>
      <c r="X886" s="907"/>
      <c r="Y886" s="910">
        <v>8</v>
      </c>
      <c r="Z886" s="911" t="s">
        <v>45</v>
      </c>
      <c r="AA886" s="912"/>
      <c r="AB886" s="235"/>
      <c r="AC886" s="815"/>
      <c r="AD886" s="425">
        <f t="shared" si="81"/>
        <v>0</v>
      </c>
      <c r="AE886" s="235"/>
      <c r="AF886" s="235"/>
      <c r="AG886" s="235"/>
      <c r="AH886" s="235"/>
      <c r="AI886" s="77">
        <f t="shared" si="87"/>
        <v>0</v>
      </c>
      <c r="AJ886" s="235">
        <v>0</v>
      </c>
      <c r="AK886" s="235"/>
      <c r="AL886" s="235">
        <v>0</v>
      </c>
      <c r="AM886" s="77">
        <f t="shared" si="88"/>
        <v>0</v>
      </c>
      <c r="AN886" s="235"/>
    </row>
    <row r="887" spans="1:40" ht="18" customHeight="1">
      <c r="A887" s="721">
        <v>9</v>
      </c>
      <c r="B887" s="161" t="s">
        <v>46</v>
      </c>
      <c r="C887" s="461">
        <v>391.1</v>
      </c>
      <c r="D887" s="461">
        <v>1.66</v>
      </c>
      <c r="E887" s="698">
        <v>234.47111111111113</v>
      </c>
      <c r="F887" s="698">
        <f t="shared" si="82"/>
        <v>236.13111111111112</v>
      </c>
      <c r="G887" s="909">
        <f t="shared" si="83"/>
        <v>0.6037614704963209</v>
      </c>
      <c r="H887" s="907"/>
      <c r="I887" s="461">
        <v>279</v>
      </c>
      <c r="J887" s="461">
        <v>112.1</v>
      </c>
      <c r="K887" s="484">
        <f t="shared" si="84"/>
        <v>391.1</v>
      </c>
      <c r="L887" s="907"/>
      <c r="M887" s="461">
        <v>167.21555555555557</v>
      </c>
      <c r="N887" s="461">
        <v>67.25555555555556</v>
      </c>
      <c r="O887" s="484">
        <f t="shared" si="85"/>
        <v>234.47111111111113</v>
      </c>
      <c r="P887" s="507"/>
      <c r="Q887" s="461">
        <v>1.66</v>
      </c>
      <c r="R887" s="461">
        <v>0</v>
      </c>
      <c r="S887" s="1193">
        <f t="shared" si="86"/>
        <v>1.66</v>
      </c>
      <c r="T887" s="907"/>
      <c r="U887" s="907"/>
      <c r="V887" s="907"/>
      <c r="W887" s="907"/>
      <c r="X887" s="907"/>
      <c r="Y887" s="910">
        <v>9</v>
      </c>
      <c r="Z887" s="911" t="s">
        <v>46</v>
      </c>
      <c r="AA887" s="912"/>
      <c r="AB887" s="235"/>
      <c r="AC887" s="815"/>
      <c r="AD887" s="425">
        <f t="shared" si="81"/>
        <v>0</v>
      </c>
      <c r="AE887" s="235"/>
      <c r="AF887" s="235"/>
      <c r="AG887" s="235"/>
      <c r="AH887" s="235"/>
      <c r="AI887" s="77">
        <f t="shared" si="87"/>
        <v>0</v>
      </c>
      <c r="AJ887" s="235">
        <v>0</v>
      </c>
      <c r="AK887" s="235"/>
      <c r="AL887" s="235">
        <v>0</v>
      </c>
      <c r="AM887" s="77">
        <f t="shared" si="88"/>
        <v>0</v>
      </c>
      <c r="AN887" s="235"/>
    </row>
    <row r="888" spans="1:40" ht="18" customHeight="1">
      <c r="A888" s="721">
        <v>10</v>
      </c>
      <c r="B888" s="161" t="s">
        <v>47</v>
      </c>
      <c r="C888" s="461">
        <v>125.2</v>
      </c>
      <c r="D888" s="461">
        <v>1.06</v>
      </c>
      <c r="E888" s="698">
        <v>75.004444444444445</v>
      </c>
      <c r="F888" s="698">
        <f t="shared" si="82"/>
        <v>76.064444444444447</v>
      </c>
      <c r="G888" s="909">
        <f t="shared" si="83"/>
        <v>0.60754348597799079</v>
      </c>
      <c r="H888" s="907"/>
      <c r="I888" s="461">
        <v>94</v>
      </c>
      <c r="J888" s="461">
        <v>31.2</v>
      </c>
      <c r="K888" s="484">
        <f t="shared" si="84"/>
        <v>125.2</v>
      </c>
      <c r="L888" s="907"/>
      <c r="M888" s="461">
        <v>56.282222222222217</v>
      </c>
      <c r="N888" s="461">
        <v>18.722222222222225</v>
      </c>
      <c r="O888" s="484">
        <f t="shared" si="85"/>
        <v>75.004444444444445</v>
      </c>
      <c r="P888" s="507"/>
      <c r="Q888" s="461">
        <v>1.06</v>
      </c>
      <c r="R888" s="461">
        <v>0</v>
      </c>
      <c r="S888" s="1193">
        <f t="shared" si="86"/>
        <v>1.06</v>
      </c>
      <c r="T888" s="907"/>
      <c r="U888" s="907"/>
      <c r="V888" s="907"/>
      <c r="W888" s="907"/>
      <c r="X888" s="907"/>
      <c r="Y888" s="910">
        <v>10</v>
      </c>
      <c r="Z888" s="911" t="s">
        <v>47</v>
      </c>
      <c r="AA888" s="912"/>
      <c r="AB888" s="235"/>
      <c r="AC888" s="815"/>
      <c r="AD888" s="425">
        <f t="shared" si="81"/>
        <v>0</v>
      </c>
      <c r="AE888" s="235"/>
      <c r="AF888" s="235"/>
      <c r="AG888" s="235"/>
      <c r="AH888" s="235"/>
      <c r="AI888" s="77">
        <f t="shared" si="87"/>
        <v>0</v>
      </c>
      <c r="AJ888" s="235">
        <v>0</v>
      </c>
      <c r="AK888" s="235"/>
      <c r="AL888" s="235">
        <v>0</v>
      </c>
      <c r="AM888" s="77">
        <f t="shared" si="88"/>
        <v>0</v>
      </c>
      <c r="AN888" s="235"/>
    </row>
    <row r="889" spans="1:40" ht="18" customHeight="1">
      <c r="A889" s="721">
        <v>11</v>
      </c>
      <c r="B889" s="161" t="s">
        <v>48</v>
      </c>
      <c r="C889" s="461">
        <v>468.7</v>
      </c>
      <c r="D889" s="461">
        <v>0.73</v>
      </c>
      <c r="E889" s="698">
        <v>281.14111111111112</v>
      </c>
      <c r="F889" s="698">
        <f t="shared" si="82"/>
        <v>281.87111111111113</v>
      </c>
      <c r="G889" s="909">
        <f t="shared" si="83"/>
        <v>0.60138918521679352</v>
      </c>
      <c r="H889" s="907"/>
      <c r="I889" s="461">
        <v>324.39999999999998</v>
      </c>
      <c r="J889" s="461">
        <v>144.30000000000001</v>
      </c>
      <c r="K889" s="484">
        <f t="shared" si="84"/>
        <v>468.7</v>
      </c>
      <c r="L889" s="907"/>
      <c r="M889" s="461">
        <v>194.56333333333333</v>
      </c>
      <c r="N889" s="461">
        <v>86.577777777777783</v>
      </c>
      <c r="O889" s="484">
        <f t="shared" si="85"/>
        <v>281.14111111111112</v>
      </c>
      <c r="P889" s="507"/>
      <c r="Q889" s="461">
        <v>0.73</v>
      </c>
      <c r="R889" s="461">
        <v>0</v>
      </c>
      <c r="S889" s="1193">
        <f t="shared" si="86"/>
        <v>0.73</v>
      </c>
      <c r="T889" s="907"/>
      <c r="U889" s="907"/>
      <c r="V889" s="907"/>
      <c r="W889" s="907"/>
      <c r="X889" s="907"/>
      <c r="Y889" s="910">
        <v>11</v>
      </c>
      <c r="Z889" s="911" t="s">
        <v>48</v>
      </c>
      <c r="AA889" s="912"/>
      <c r="AB889" s="235"/>
      <c r="AC889" s="815"/>
      <c r="AD889" s="425">
        <f t="shared" si="81"/>
        <v>0</v>
      </c>
      <c r="AE889" s="235"/>
      <c r="AF889" s="235"/>
      <c r="AG889" s="235"/>
      <c r="AH889" s="235"/>
      <c r="AI889" s="77">
        <f t="shared" si="87"/>
        <v>0</v>
      </c>
      <c r="AJ889" s="235">
        <v>0</v>
      </c>
      <c r="AK889" s="235"/>
      <c r="AL889" s="235">
        <v>0</v>
      </c>
      <c r="AM889" s="77">
        <f t="shared" si="88"/>
        <v>0</v>
      </c>
      <c r="AN889" s="235"/>
    </row>
    <row r="890" spans="1:40" ht="18" customHeight="1">
      <c r="A890" s="721">
        <v>12</v>
      </c>
      <c r="B890" s="161" t="s">
        <v>49</v>
      </c>
      <c r="C890" s="461">
        <v>370.59999999999997</v>
      </c>
      <c r="D890" s="461">
        <v>0.72</v>
      </c>
      <c r="E890" s="698">
        <v>222.28666666666669</v>
      </c>
      <c r="F890" s="698">
        <f t="shared" si="82"/>
        <v>223.00666666666669</v>
      </c>
      <c r="G890" s="909">
        <f t="shared" si="83"/>
        <v>0.6017449181507466</v>
      </c>
      <c r="H890" s="907"/>
      <c r="I890" s="461">
        <v>257.39999999999998</v>
      </c>
      <c r="J890" s="461">
        <v>113.2</v>
      </c>
      <c r="K890" s="484">
        <f t="shared" si="84"/>
        <v>370.59999999999997</v>
      </c>
      <c r="L890" s="907"/>
      <c r="M890" s="461">
        <v>154.36444444444444</v>
      </c>
      <c r="N890" s="461">
        <v>67.922222222222231</v>
      </c>
      <c r="O890" s="484">
        <f t="shared" si="85"/>
        <v>222.28666666666669</v>
      </c>
      <c r="P890" s="507"/>
      <c r="Q890" s="461">
        <v>0.72</v>
      </c>
      <c r="R890" s="461">
        <v>0</v>
      </c>
      <c r="S890" s="1193">
        <f t="shared" si="86"/>
        <v>0.72</v>
      </c>
      <c r="T890" s="907"/>
      <c r="U890" s="907"/>
      <c r="V890" s="907"/>
      <c r="W890" s="907"/>
      <c r="X890" s="907"/>
      <c r="Y890" s="910">
        <v>12</v>
      </c>
      <c r="Z890" s="911" t="s">
        <v>49</v>
      </c>
      <c r="AA890" s="912"/>
      <c r="AB890" s="235"/>
      <c r="AC890" s="815"/>
      <c r="AD890" s="425">
        <f t="shared" si="81"/>
        <v>0</v>
      </c>
      <c r="AE890" s="235"/>
      <c r="AF890" s="235"/>
      <c r="AG890" s="235"/>
      <c r="AH890" s="235"/>
      <c r="AI890" s="77">
        <f t="shared" si="87"/>
        <v>0</v>
      </c>
      <c r="AJ890" s="235">
        <v>0</v>
      </c>
      <c r="AK890" s="235"/>
      <c r="AL890" s="235">
        <v>0</v>
      </c>
      <c r="AM890" s="77">
        <f t="shared" si="88"/>
        <v>0</v>
      </c>
      <c r="AN890" s="235"/>
    </row>
    <row r="891" spans="1:40" ht="18" customHeight="1">
      <c r="A891" s="721">
        <v>13</v>
      </c>
      <c r="B891" s="161" t="s">
        <v>50</v>
      </c>
      <c r="C891" s="461">
        <v>341</v>
      </c>
      <c r="D891" s="461">
        <v>1.67</v>
      </c>
      <c r="E891" s="698">
        <v>204.41444444444443</v>
      </c>
      <c r="F891" s="698">
        <f t="shared" si="82"/>
        <v>206.08444444444442</v>
      </c>
      <c r="G891" s="909">
        <f t="shared" si="83"/>
        <v>0.60435320951449978</v>
      </c>
      <c r="H891" s="907"/>
      <c r="I891" s="461">
        <v>238.1</v>
      </c>
      <c r="J891" s="461">
        <v>102.9</v>
      </c>
      <c r="K891" s="484">
        <f t="shared" si="84"/>
        <v>341</v>
      </c>
      <c r="L891" s="907"/>
      <c r="M891" s="461">
        <v>142.66999999999999</v>
      </c>
      <c r="N891" s="461">
        <v>61.744444444444447</v>
      </c>
      <c r="O891" s="484">
        <f t="shared" si="85"/>
        <v>204.41444444444443</v>
      </c>
      <c r="P891" s="507"/>
      <c r="Q891" s="461">
        <v>1.67</v>
      </c>
      <c r="R891" s="461">
        <v>0</v>
      </c>
      <c r="S891" s="1193">
        <f t="shared" si="86"/>
        <v>1.67</v>
      </c>
      <c r="T891" s="907"/>
      <c r="U891" s="907"/>
      <c r="V891" s="907"/>
      <c r="W891" s="907"/>
      <c r="X891" s="907"/>
      <c r="Y891" s="910">
        <v>13</v>
      </c>
      <c r="Z891" s="911" t="s">
        <v>50</v>
      </c>
      <c r="AA891" s="912"/>
      <c r="AB891" s="235"/>
      <c r="AC891" s="815"/>
      <c r="AD891" s="425">
        <f t="shared" si="81"/>
        <v>0</v>
      </c>
      <c r="AE891" s="235"/>
      <c r="AF891" s="235"/>
      <c r="AG891" s="235"/>
      <c r="AH891" s="235"/>
      <c r="AI891" s="77">
        <f t="shared" si="87"/>
        <v>0</v>
      </c>
      <c r="AJ891" s="235">
        <v>0</v>
      </c>
      <c r="AK891" s="235"/>
      <c r="AL891" s="235">
        <v>0</v>
      </c>
      <c r="AM891" s="77">
        <f t="shared" si="88"/>
        <v>0</v>
      </c>
      <c r="AN891" s="235"/>
    </row>
    <row r="892" spans="1:40" ht="18" customHeight="1">
      <c r="A892" s="721">
        <v>14</v>
      </c>
      <c r="B892" s="161" t="s">
        <v>51</v>
      </c>
      <c r="C892" s="913">
        <v>301.39999999999998</v>
      </c>
      <c r="D892" s="461">
        <v>1.5500000000000143</v>
      </c>
      <c r="E892" s="914">
        <v>180.53888888888889</v>
      </c>
      <c r="F892" s="698">
        <f t="shared" si="82"/>
        <v>182.0888888888889</v>
      </c>
      <c r="G892" s="909">
        <f t="shared" si="83"/>
        <v>0.60414362604143634</v>
      </c>
      <c r="H892" s="907"/>
      <c r="I892" s="461">
        <v>202.9</v>
      </c>
      <c r="J892" s="461">
        <v>98.5</v>
      </c>
      <c r="K892" s="484">
        <f t="shared" si="84"/>
        <v>301.39999999999998</v>
      </c>
      <c r="L892" s="907"/>
      <c r="M892" s="461">
        <v>121.61666666666667</v>
      </c>
      <c r="N892" s="461">
        <v>58.922222222222224</v>
      </c>
      <c r="O892" s="484">
        <f t="shared" si="85"/>
        <v>180.53888888888889</v>
      </c>
      <c r="P892" s="507"/>
      <c r="Q892" s="461">
        <v>0.55000000000000004</v>
      </c>
      <c r="R892" s="461">
        <v>1.0000000000000142</v>
      </c>
      <c r="S892" s="1193">
        <f t="shared" si="86"/>
        <v>1.5500000000000143</v>
      </c>
      <c r="T892" s="907"/>
      <c r="U892" s="907"/>
      <c r="V892" s="907"/>
      <c r="W892" s="907"/>
      <c r="X892" s="907"/>
      <c r="Y892" s="910">
        <v>14</v>
      </c>
      <c r="Z892" s="911" t="s">
        <v>51</v>
      </c>
      <c r="AA892" s="912"/>
      <c r="AB892" s="915"/>
      <c r="AC892" s="916"/>
      <c r="AD892" s="425">
        <f t="shared" si="81"/>
        <v>0</v>
      </c>
      <c r="AE892" s="235"/>
      <c r="AF892" s="235"/>
      <c r="AG892" s="235"/>
      <c r="AH892" s="235"/>
      <c r="AI892" s="77">
        <f t="shared" si="87"/>
        <v>0</v>
      </c>
      <c r="AJ892" s="235">
        <v>0</v>
      </c>
      <c r="AK892" s="235"/>
      <c r="AL892" s="235">
        <v>0</v>
      </c>
      <c r="AM892" s="77">
        <f t="shared" si="88"/>
        <v>0</v>
      </c>
      <c r="AN892" s="235"/>
    </row>
    <row r="893" spans="1:40" ht="18" customHeight="1">
      <c r="A893" s="721">
        <v>15</v>
      </c>
      <c r="B893" s="161" t="s">
        <v>52</v>
      </c>
      <c r="C893" s="913">
        <v>158.69999999999999</v>
      </c>
      <c r="D893" s="461">
        <v>0</v>
      </c>
      <c r="E893" s="914">
        <v>95.222222222222229</v>
      </c>
      <c r="F893" s="698">
        <f t="shared" si="82"/>
        <v>95.222222222222229</v>
      </c>
      <c r="G893" s="909">
        <f t="shared" si="83"/>
        <v>0.60001400266050553</v>
      </c>
      <c r="H893" s="907"/>
      <c r="I893" s="461">
        <v>115.3</v>
      </c>
      <c r="J893" s="461">
        <v>43.4</v>
      </c>
      <c r="K893" s="484">
        <f t="shared" si="84"/>
        <v>158.69999999999999</v>
      </c>
      <c r="L893" s="907"/>
      <c r="M893" s="461">
        <v>69.177777777777777</v>
      </c>
      <c r="N893" s="461">
        <v>26.044444444444444</v>
      </c>
      <c r="O893" s="484">
        <f t="shared" si="85"/>
        <v>95.222222222222229</v>
      </c>
      <c r="P893" s="507"/>
      <c r="Q893" s="461">
        <v>0</v>
      </c>
      <c r="R893" s="461">
        <v>0</v>
      </c>
      <c r="S893" s="1193">
        <f t="shared" si="86"/>
        <v>0</v>
      </c>
      <c r="T893" s="907"/>
      <c r="U893" s="907"/>
      <c r="V893" s="907"/>
      <c r="W893" s="907"/>
      <c r="X893" s="907"/>
      <c r="Y893" s="910">
        <v>15</v>
      </c>
      <c r="Z893" s="911" t="s">
        <v>52</v>
      </c>
      <c r="AA893" s="912"/>
      <c r="AB893" s="915"/>
      <c r="AC893" s="916"/>
      <c r="AD893" s="425">
        <f t="shared" si="81"/>
        <v>0</v>
      </c>
      <c r="AE893" s="235"/>
      <c r="AF893" s="235"/>
      <c r="AG893" s="235"/>
      <c r="AH893" s="235"/>
      <c r="AI893" s="77">
        <f t="shared" si="87"/>
        <v>0</v>
      </c>
      <c r="AJ893" s="235">
        <v>0</v>
      </c>
      <c r="AK893" s="235"/>
      <c r="AL893" s="235">
        <v>0</v>
      </c>
      <c r="AM893" s="77">
        <f t="shared" si="88"/>
        <v>0</v>
      </c>
      <c r="AN893" s="235"/>
    </row>
    <row r="894" spans="1:40" ht="18" customHeight="1">
      <c r="A894" s="721">
        <v>16</v>
      </c>
      <c r="B894" s="161" t="s">
        <v>53</v>
      </c>
      <c r="C894" s="913">
        <v>509.09999999999997</v>
      </c>
      <c r="D894" s="461">
        <v>1.21</v>
      </c>
      <c r="E894" s="914">
        <v>305.26555555555558</v>
      </c>
      <c r="F894" s="698">
        <f t="shared" si="82"/>
        <v>306.47555555555556</v>
      </c>
      <c r="G894" s="909">
        <f t="shared" si="83"/>
        <v>0.60199480564831187</v>
      </c>
      <c r="H894" s="907"/>
      <c r="I894" s="461">
        <v>346.4</v>
      </c>
      <c r="J894" s="461">
        <v>162.69999999999999</v>
      </c>
      <c r="K894" s="484">
        <f t="shared" si="84"/>
        <v>509.09999999999997</v>
      </c>
      <c r="L894" s="907"/>
      <c r="M894" s="461">
        <v>207.71</v>
      </c>
      <c r="N894" s="461">
        <v>97.555555555555557</v>
      </c>
      <c r="O894" s="484">
        <f t="shared" si="85"/>
        <v>305.26555555555558</v>
      </c>
      <c r="P894" s="507"/>
      <c r="Q894" s="461">
        <v>1.21</v>
      </c>
      <c r="R894" s="461">
        <v>0</v>
      </c>
      <c r="S894" s="1193">
        <f t="shared" si="86"/>
        <v>1.21</v>
      </c>
      <c r="T894" s="907"/>
      <c r="U894" s="907"/>
      <c r="V894" s="907"/>
      <c r="W894" s="907"/>
      <c r="X894" s="907"/>
      <c r="Y894" s="910">
        <v>16</v>
      </c>
      <c r="Z894" s="911" t="s">
        <v>53</v>
      </c>
      <c r="AA894" s="912"/>
      <c r="AB894" s="915"/>
      <c r="AC894" s="916"/>
      <c r="AD894" s="425">
        <f t="shared" si="81"/>
        <v>0</v>
      </c>
      <c r="AE894" s="235"/>
      <c r="AF894" s="235"/>
      <c r="AG894" s="235"/>
      <c r="AH894" s="235"/>
      <c r="AI894" s="77">
        <f t="shared" si="87"/>
        <v>0</v>
      </c>
      <c r="AJ894" s="235">
        <v>0</v>
      </c>
      <c r="AK894" s="235"/>
      <c r="AL894" s="235">
        <v>0</v>
      </c>
      <c r="AM894" s="77">
        <f t="shared" si="88"/>
        <v>0</v>
      </c>
      <c r="AN894" s="235"/>
    </row>
    <row r="895" spans="1:40" ht="18" customHeight="1">
      <c r="A895" s="721">
        <v>17</v>
      </c>
      <c r="B895" s="161" t="s">
        <v>54</v>
      </c>
      <c r="C895" s="461">
        <v>285.79999999999995</v>
      </c>
      <c r="D895" s="461">
        <v>2.3100000000000196</v>
      </c>
      <c r="E895" s="698">
        <v>171.15444444444444</v>
      </c>
      <c r="F895" s="698">
        <f t="shared" si="82"/>
        <v>173.46444444444447</v>
      </c>
      <c r="G895" s="909">
        <f t="shared" si="83"/>
        <v>0.60694347251380154</v>
      </c>
      <c r="H895" s="907"/>
      <c r="I895" s="461">
        <v>216.7</v>
      </c>
      <c r="J895" s="461">
        <v>69.099999999999994</v>
      </c>
      <c r="K895" s="484">
        <f t="shared" si="84"/>
        <v>285.79999999999995</v>
      </c>
      <c r="L895" s="907"/>
      <c r="M895" s="461">
        <v>129.79111111111109</v>
      </c>
      <c r="N895" s="461">
        <v>41.36333333333333</v>
      </c>
      <c r="O895" s="484">
        <f t="shared" si="85"/>
        <v>171.15444444444444</v>
      </c>
      <c r="P895" s="507"/>
      <c r="Q895" s="461">
        <v>1.48</v>
      </c>
      <c r="R895" s="461">
        <v>0.83000000000001961</v>
      </c>
      <c r="S895" s="1193">
        <f t="shared" si="86"/>
        <v>2.3100000000000196</v>
      </c>
      <c r="T895" s="907"/>
      <c r="U895" s="907"/>
      <c r="V895" s="907"/>
      <c r="W895" s="907"/>
      <c r="X895" s="907"/>
      <c r="Y895" s="910">
        <v>17</v>
      </c>
      <c r="Z895" s="911" t="s">
        <v>54</v>
      </c>
      <c r="AA895" s="912"/>
      <c r="AB895" s="235"/>
      <c r="AC895" s="815"/>
      <c r="AD895" s="425">
        <f t="shared" si="81"/>
        <v>0</v>
      </c>
      <c r="AE895" s="235"/>
      <c r="AF895" s="235"/>
      <c r="AG895" s="235"/>
      <c r="AH895" s="235"/>
      <c r="AI895" s="77">
        <f t="shared" si="87"/>
        <v>0</v>
      </c>
      <c r="AJ895" s="235">
        <v>0</v>
      </c>
      <c r="AK895" s="235"/>
      <c r="AL895" s="235">
        <v>0</v>
      </c>
      <c r="AM895" s="77">
        <f t="shared" si="88"/>
        <v>0</v>
      </c>
      <c r="AN895" s="235"/>
    </row>
    <row r="896" spans="1:40" ht="18" customHeight="1">
      <c r="A896" s="721">
        <v>18</v>
      </c>
      <c r="B896" s="161" t="s">
        <v>55</v>
      </c>
      <c r="C896" s="913">
        <v>506</v>
      </c>
      <c r="D896" s="461">
        <v>0</v>
      </c>
      <c r="E896" s="914">
        <v>303.60000000000002</v>
      </c>
      <c r="F896" s="698">
        <f t="shared" si="82"/>
        <v>303.60000000000002</v>
      </c>
      <c r="G896" s="909">
        <f t="shared" si="83"/>
        <v>0.60000000000000009</v>
      </c>
      <c r="H896" s="907"/>
      <c r="I896" s="461">
        <v>388.7</v>
      </c>
      <c r="J896" s="461">
        <v>117.3</v>
      </c>
      <c r="K896" s="484">
        <f t="shared" si="84"/>
        <v>506</v>
      </c>
      <c r="L896" s="907"/>
      <c r="M896" s="461">
        <v>233.22222222222223</v>
      </c>
      <c r="N896" s="461">
        <v>70.37777777777778</v>
      </c>
      <c r="O896" s="484">
        <f t="shared" si="85"/>
        <v>303.60000000000002</v>
      </c>
      <c r="P896" s="507"/>
      <c r="Q896" s="461">
        <v>0</v>
      </c>
      <c r="R896" s="461">
        <v>0</v>
      </c>
      <c r="S896" s="1193">
        <f t="shared" si="86"/>
        <v>0</v>
      </c>
      <c r="T896" s="907"/>
      <c r="U896" s="907"/>
      <c r="V896" s="907"/>
      <c r="W896" s="907"/>
      <c r="X896" s="907"/>
      <c r="Y896" s="910">
        <v>18</v>
      </c>
      <c r="Z896" s="911" t="s">
        <v>55</v>
      </c>
      <c r="AA896" s="912"/>
      <c r="AB896" s="915"/>
      <c r="AC896" s="916"/>
      <c r="AD896" s="425">
        <f t="shared" si="81"/>
        <v>0</v>
      </c>
      <c r="AE896" s="235"/>
      <c r="AF896" s="235"/>
      <c r="AG896" s="235"/>
      <c r="AH896" s="235"/>
      <c r="AI896" s="77">
        <f t="shared" si="87"/>
        <v>0</v>
      </c>
      <c r="AJ896" s="235">
        <v>0</v>
      </c>
      <c r="AK896" s="235"/>
      <c r="AL896" s="235">
        <v>0</v>
      </c>
      <c r="AM896" s="77">
        <f t="shared" si="88"/>
        <v>0</v>
      </c>
      <c r="AN896" s="235"/>
    </row>
    <row r="897" spans="1:40" ht="18" customHeight="1">
      <c r="A897" s="721">
        <v>19</v>
      </c>
      <c r="B897" s="161" t="s">
        <v>56</v>
      </c>
      <c r="C897" s="913">
        <v>505.9</v>
      </c>
      <c r="D897" s="461">
        <v>2.83</v>
      </c>
      <c r="E897" s="914">
        <v>303.23</v>
      </c>
      <c r="F897" s="698">
        <f t="shared" si="82"/>
        <v>306.06</v>
      </c>
      <c r="G897" s="909">
        <f t="shared" si="83"/>
        <v>0.60498122158529355</v>
      </c>
      <c r="H897" s="907"/>
      <c r="I897" s="461">
        <v>396.9</v>
      </c>
      <c r="J897" s="461">
        <v>109</v>
      </c>
      <c r="K897" s="484">
        <f t="shared" si="84"/>
        <v>505.9</v>
      </c>
      <c r="L897" s="907"/>
      <c r="M897" s="461">
        <v>237.83</v>
      </c>
      <c r="N897" s="461">
        <v>65.400000000000006</v>
      </c>
      <c r="O897" s="484">
        <f t="shared" si="85"/>
        <v>303.23</v>
      </c>
      <c r="P897" s="507"/>
      <c r="Q897" s="461">
        <v>2.83</v>
      </c>
      <c r="R897" s="461">
        <v>0</v>
      </c>
      <c r="S897" s="1193">
        <f t="shared" si="86"/>
        <v>2.83</v>
      </c>
      <c r="T897" s="907"/>
      <c r="U897" s="907"/>
      <c r="V897" s="907"/>
      <c r="W897" s="907"/>
      <c r="X897" s="907"/>
      <c r="Y897" s="910">
        <v>19</v>
      </c>
      <c r="Z897" s="911" t="s">
        <v>56</v>
      </c>
      <c r="AA897" s="912"/>
      <c r="AB897" s="915"/>
      <c r="AC897" s="916"/>
      <c r="AD897" s="425">
        <f t="shared" si="81"/>
        <v>0</v>
      </c>
      <c r="AE897" s="235"/>
      <c r="AF897" s="235"/>
      <c r="AG897" s="235"/>
      <c r="AH897" s="235"/>
      <c r="AI897" s="77">
        <f t="shared" si="87"/>
        <v>0</v>
      </c>
      <c r="AJ897" s="235">
        <v>0</v>
      </c>
      <c r="AK897" s="235"/>
      <c r="AL897" s="235">
        <v>0</v>
      </c>
      <c r="AM897" s="77">
        <f t="shared" si="88"/>
        <v>0</v>
      </c>
      <c r="AN897" s="235"/>
    </row>
    <row r="898" spans="1:40" ht="18" customHeight="1">
      <c r="A898" s="721">
        <v>20</v>
      </c>
      <c r="B898" s="161" t="s">
        <v>57</v>
      </c>
      <c r="C898" s="913">
        <v>604.20000000000005</v>
      </c>
      <c r="D898" s="461">
        <v>1.1000000000000001</v>
      </c>
      <c r="E898" s="914">
        <v>362.4</v>
      </c>
      <c r="F898" s="698">
        <f t="shared" si="82"/>
        <v>363.5</v>
      </c>
      <c r="G898" s="909">
        <f t="shared" si="83"/>
        <v>0.60162197947699436</v>
      </c>
      <c r="H898" s="907"/>
      <c r="I898" s="461">
        <v>378.2</v>
      </c>
      <c r="J898" s="461">
        <v>226</v>
      </c>
      <c r="K898" s="484">
        <f t="shared" si="84"/>
        <v>604.20000000000005</v>
      </c>
      <c r="L898" s="907"/>
      <c r="M898" s="461">
        <v>226.79999999999998</v>
      </c>
      <c r="N898" s="461">
        <v>135.6</v>
      </c>
      <c r="O898" s="484">
        <f t="shared" si="85"/>
        <v>362.4</v>
      </c>
      <c r="P898" s="507"/>
      <c r="Q898" s="461">
        <v>1.1000000000000001</v>
      </c>
      <c r="R898" s="461">
        <v>0</v>
      </c>
      <c r="S898" s="1193">
        <f t="shared" si="86"/>
        <v>1.1000000000000001</v>
      </c>
      <c r="T898" s="907"/>
      <c r="U898" s="907"/>
      <c r="V898" s="907"/>
      <c r="W898" s="907"/>
      <c r="X898" s="907"/>
      <c r="Y898" s="910">
        <v>20</v>
      </c>
      <c r="Z898" s="911" t="s">
        <v>57</v>
      </c>
      <c r="AA898" s="912"/>
      <c r="AB898" s="915"/>
      <c r="AC898" s="916"/>
      <c r="AD898" s="425">
        <f t="shared" si="81"/>
        <v>0</v>
      </c>
      <c r="AE898" s="235"/>
      <c r="AF898" s="235"/>
      <c r="AG898" s="235"/>
      <c r="AH898" s="235"/>
      <c r="AI898" s="77">
        <f t="shared" si="87"/>
        <v>0</v>
      </c>
      <c r="AJ898" s="235">
        <v>0</v>
      </c>
      <c r="AK898" s="235"/>
      <c r="AL898" s="235">
        <v>0</v>
      </c>
      <c r="AM898" s="77">
        <f t="shared" si="88"/>
        <v>0</v>
      </c>
      <c r="AN898" s="235"/>
    </row>
    <row r="899" spans="1:40" ht="18" customHeight="1">
      <c r="A899" s="721">
        <v>21</v>
      </c>
      <c r="B899" s="161" t="s">
        <v>58</v>
      </c>
      <c r="C899" s="913">
        <v>398.5</v>
      </c>
      <c r="D899" s="461">
        <v>1.53</v>
      </c>
      <c r="E899" s="914">
        <v>238.93</v>
      </c>
      <c r="F899" s="698">
        <f t="shared" si="82"/>
        <v>240.46</v>
      </c>
      <c r="G899" s="909">
        <f t="shared" si="83"/>
        <v>0.60341279799247183</v>
      </c>
      <c r="H899" s="907"/>
      <c r="I899" s="461">
        <v>281.3</v>
      </c>
      <c r="J899" s="461">
        <v>117.2</v>
      </c>
      <c r="K899" s="484">
        <f t="shared" si="84"/>
        <v>398.5</v>
      </c>
      <c r="L899" s="907"/>
      <c r="M899" s="461">
        <v>168.60777777777778</v>
      </c>
      <c r="N899" s="461">
        <v>70.322222222222223</v>
      </c>
      <c r="O899" s="484">
        <f t="shared" si="85"/>
        <v>238.93</v>
      </c>
      <c r="P899" s="507"/>
      <c r="Q899" s="461">
        <v>1.53</v>
      </c>
      <c r="R899" s="461">
        <v>0</v>
      </c>
      <c r="S899" s="1193">
        <f t="shared" si="86"/>
        <v>1.53</v>
      </c>
      <c r="T899" s="907"/>
      <c r="U899" s="907"/>
      <c r="V899" s="907"/>
      <c r="W899" s="907"/>
      <c r="X899" s="907"/>
      <c r="Y899" s="910">
        <v>21</v>
      </c>
      <c r="Z899" s="911" t="s">
        <v>58</v>
      </c>
      <c r="AA899" s="912"/>
      <c r="AB899" s="915"/>
      <c r="AC899" s="916"/>
      <c r="AD899" s="425">
        <f t="shared" si="81"/>
        <v>0</v>
      </c>
      <c r="AE899" s="235"/>
      <c r="AF899" s="235"/>
      <c r="AG899" s="235"/>
      <c r="AH899" s="235"/>
      <c r="AI899" s="77">
        <f t="shared" si="87"/>
        <v>0</v>
      </c>
      <c r="AJ899" s="235">
        <v>0</v>
      </c>
      <c r="AK899" s="235"/>
      <c r="AL899" s="235">
        <v>0</v>
      </c>
      <c r="AM899" s="77">
        <f t="shared" si="88"/>
        <v>0</v>
      </c>
      <c r="AN899" s="235"/>
    </row>
    <row r="900" spans="1:40" ht="18" customHeight="1">
      <c r="A900" s="721">
        <v>22</v>
      </c>
      <c r="B900" s="161" t="s">
        <v>59</v>
      </c>
      <c r="C900" s="461">
        <v>695.90000000000009</v>
      </c>
      <c r="D900" s="461">
        <v>0</v>
      </c>
      <c r="E900" s="698">
        <v>417.4</v>
      </c>
      <c r="F900" s="698">
        <f t="shared" si="82"/>
        <v>417.4</v>
      </c>
      <c r="G900" s="917">
        <f t="shared" si="83"/>
        <v>0.59979882166978005</v>
      </c>
      <c r="H900" s="907"/>
      <c r="I900" s="461">
        <v>473.6</v>
      </c>
      <c r="J900" s="461">
        <v>222.3</v>
      </c>
      <c r="K900" s="484">
        <f t="shared" si="84"/>
        <v>695.90000000000009</v>
      </c>
      <c r="L900" s="907"/>
      <c r="M900" s="461">
        <v>284.0888888888889</v>
      </c>
      <c r="N900" s="461">
        <v>133.3111111111111</v>
      </c>
      <c r="O900" s="484">
        <f t="shared" si="85"/>
        <v>417.4</v>
      </c>
      <c r="P900" s="507"/>
      <c r="Q900" s="461">
        <v>0</v>
      </c>
      <c r="R900" s="461">
        <v>0</v>
      </c>
      <c r="S900" s="1193">
        <f t="shared" si="86"/>
        <v>0</v>
      </c>
      <c r="T900" s="907"/>
      <c r="U900" s="907"/>
      <c r="V900" s="907"/>
      <c r="W900" s="907"/>
      <c r="X900" s="907"/>
      <c r="Y900" s="910">
        <v>22</v>
      </c>
      <c r="Z900" s="911" t="s">
        <v>59</v>
      </c>
      <c r="AA900" s="912"/>
      <c r="AB900" s="235"/>
      <c r="AC900" s="815"/>
      <c r="AD900" s="425">
        <f t="shared" si="81"/>
        <v>0</v>
      </c>
      <c r="AE900" s="235"/>
      <c r="AF900" s="235"/>
      <c r="AG900" s="235"/>
      <c r="AH900" s="235"/>
      <c r="AI900" s="77">
        <f t="shared" si="87"/>
        <v>0</v>
      </c>
      <c r="AJ900" s="235">
        <v>0</v>
      </c>
      <c r="AK900" s="235"/>
      <c r="AL900" s="235">
        <v>0</v>
      </c>
      <c r="AM900" s="77">
        <f t="shared" si="88"/>
        <v>0</v>
      </c>
      <c r="AN900" s="235"/>
    </row>
    <row r="901" spans="1:40" ht="18" customHeight="1">
      <c r="A901" s="721">
        <v>23</v>
      </c>
      <c r="B901" s="161" t="s">
        <v>60</v>
      </c>
      <c r="C901" s="461">
        <v>288.89999999999998</v>
      </c>
      <c r="D901" s="461">
        <v>0.86</v>
      </c>
      <c r="E901" s="698">
        <v>173.2488888888889</v>
      </c>
      <c r="F901" s="698">
        <f t="shared" si="82"/>
        <v>174.10888888888891</v>
      </c>
      <c r="G901" s="917">
        <f t="shared" si="83"/>
        <v>0.60266143609861167</v>
      </c>
      <c r="H901" s="907"/>
      <c r="I901" s="461">
        <v>203.2</v>
      </c>
      <c r="J901" s="461">
        <v>85.7</v>
      </c>
      <c r="K901" s="484">
        <f t="shared" si="84"/>
        <v>288.89999999999998</v>
      </c>
      <c r="L901" s="907"/>
      <c r="M901" s="461">
        <v>121.82666666666667</v>
      </c>
      <c r="N901" s="461">
        <v>51.422222222222224</v>
      </c>
      <c r="O901" s="484">
        <f t="shared" si="85"/>
        <v>173.2488888888889</v>
      </c>
      <c r="P901" s="507"/>
      <c r="Q901" s="461">
        <v>0.86</v>
      </c>
      <c r="R901" s="461">
        <v>0</v>
      </c>
      <c r="S901" s="1193">
        <f t="shared" si="86"/>
        <v>0.86</v>
      </c>
      <c r="T901" s="907"/>
      <c r="U901" s="907"/>
      <c r="V901" s="907"/>
      <c r="W901" s="907"/>
      <c r="X901" s="907"/>
      <c r="Y901" s="910">
        <v>23</v>
      </c>
      <c r="Z901" s="911" t="s">
        <v>60</v>
      </c>
      <c r="AA901" s="912"/>
      <c r="AB901" s="235"/>
      <c r="AC901" s="815"/>
      <c r="AD901" s="425">
        <f t="shared" si="81"/>
        <v>0</v>
      </c>
      <c r="AE901" s="235"/>
      <c r="AF901" s="235"/>
      <c r="AG901" s="235"/>
      <c r="AH901" s="235"/>
      <c r="AI901" s="77">
        <f t="shared" si="87"/>
        <v>0</v>
      </c>
      <c r="AJ901" s="235">
        <v>0</v>
      </c>
      <c r="AK901" s="235"/>
      <c r="AL901" s="235">
        <v>0</v>
      </c>
      <c r="AM901" s="77">
        <f t="shared" si="88"/>
        <v>0</v>
      </c>
      <c r="AN901" s="235"/>
    </row>
    <row r="902" spans="1:40" ht="18" customHeight="1">
      <c r="A902" s="721">
        <v>24</v>
      </c>
      <c r="B902" s="161" t="s">
        <v>61</v>
      </c>
      <c r="C902" s="913">
        <v>278.60000000000002</v>
      </c>
      <c r="D902" s="461">
        <v>1.8299999999999859</v>
      </c>
      <c r="E902" s="914">
        <v>166.81888888888886</v>
      </c>
      <c r="F902" s="698">
        <f t="shared" si="82"/>
        <v>168.64888888888885</v>
      </c>
      <c r="G902" s="917">
        <f t="shared" si="83"/>
        <v>0.60534418122357803</v>
      </c>
      <c r="H902" s="907"/>
      <c r="I902" s="461">
        <v>200.3</v>
      </c>
      <c r="J902" s="461">
        <v>78.3</v>
      </c>
      <c r="K902" s="484">
        <f t="shared" si="84"/>
        <v>278.60000000000002</v>
      </c>
      <c r="L902" s="907"/>
      <c r="M902" s="461">
        <v>120.01888888888888</v>
      </c>
      <c r="N902" s="461">
        <v>46.8</v>
      </c>
      <c r="O902" s="484">
        <f t="shared" si="85"/>
        <v>166.81888888888886</v>
      </c>
      <c r="P902" s="507"/>
      <c r="Q902" s="461">
        <v>0.83</v>
      </c>
      <c r="R902" s="461">
        <v>0.99999999999998579</v>
      </c>
      <c r="S902" s="1193">
        <f t="shared" si="86"/>
        <v>1.8299999999999859</v>
      </c>
      <c r="T902" s="907"/>
      <c r="U902" s="907"/>
      <c r="V902" s="907"/>
      <c r="W902" s="907"/>
      <c r="X902" s="907"/>
      <c r="Y902" s="910">
        <v>24</v>
      </c>
      <c r="Z902" s="911" t="s">
        <v>61</v>
      </c>
      <c r="AA902" s="912"/>
      <c r="AB902" s="915"/>
      <c r="AC902" s="916"/>
      <c r="AD902" s="425">
        <f t="shared" si="81"/>
        <v>0</v>
      </c>
      <c r="AE902" s="235"/>
      <c r="AF902" s="235"/>
      <c r="AG902" s="235"/>
      <c r="AH902" s="235"/>
      <c r="AI902" s="77">
        <f t="shared" si="87"/>
        <v>0</v>
      </c>
      <c r="AJ902" s="235">
        <v>0</v>
      </c>
      <c r="AK902" s="235"/>
      <c r="AL902" s="235">
        <v>0</v>
      </c>
      <c r="AM902" s="77">
        <f t="shared" si="88"/>
        <v>0</v>
      </c>
      <c r="AN902" s="235"/>
    </row>
    <row r="903" spans="1:40" ht="18" customHeight="1">
      <c r="A903" s="721">
        <v>25</v>
      </c>
      <c r="B903" s="161" t="s">
        <v>62</v>
      </c>
      <c r="C903" s="913">
        <v>329.1</v>
      </c>
      <c r="D903" s="461">
        <v>0.99999999999999289</v>
      </c>
      <c r="E903" s="914">
        <v>197.21111111111111</v>
      </c>
      <c r="F903" s="698">
        <f t="shared" si="82"/>
        <v>198.21111111111111</v>
      </c>
      <c r="G903" s="917">
        <f t="shared" si="83"/>
        <v>0.60228231878186289</v>
      </c>
      <c r="H903" s="907"/>
      <c r="I903" s="461">
        <v>257.8</v>
      </c>
      <c r="J903" s="461">
        <v>71.3</v>
      </c>
      <c r="K903" s="484">
        <f t="shared" si="84"/>
        <v>329.1</v>
      </c>
      <c r="L903" s="907"/>
      <c r="M903" s="461">
        <v>154.61111111111111</v>
      </c>
      <c r="N903" s="461">
        <v>42.599999999999994</v>
      </c>
      <c r="O903" s="484">
        <f t="shared" si="85"/>
        <v>197.21111111111111</v>
      </c>
      <c r="P903" s="507"/>
      <c r="Q903" s="461">
        <v>0</v>
      </c>
      <c r="R903" s="461">
        <v>0.99999999999999289</v>
      </c>
      <c r="S903" s="1193">
        <f t="shared" si="86"/>
        <v>0.99999999999999289</v>
      </c>
      <c r="T903" s="907"/>
      <c r="U903" s="907"/>
      <c r="V903" s="907"/>
      <c r="W903" s="907"/>
      <c r="X903" s="907"/>
      <c r="Y903" s="910">
        <v>25</v>
      </c>
      <c r="Z903" s="911" t="s">
        <v>62</v>
      </c>
      <c r="AA903" s="912"/>
      <c r="AB903" s="915"/>
      <c r="AC903" s="916"/>
      <c r="AD903" s="425">
        <f t="shared" si="81"/>
        <v>0</v>
      </c>
      <c r="AE903" s="235"/>
      <c r="AF903" s="235"/>
      <c r="AG903" s="235"/>
      <c r="AH903" s="235"/>
      <c r="AI903" s="77">
        <f t="shared" si="87"/>
        <v>0</v>
      </c>
      <c r="AJ903" s="235">
        <v>0</v>
      </c>
      <c r="AK903" s="235"/>
      <c r="AL903" s="235">
        <v>0</v>
      </c>
      <c r="AM903" s="77">
        <f t="shared" si="88"/>
        <v>0</v>
      </c>
      <c r="AN903" s="235"/>
    </row>
    <row r="904" spans="1:40" ht="18" customHeight="1">
      <c r="A904" s="721">
        <v>26</v>
      </c>
      <c r="B904" s="161" t="s">
        <v>63</v>
      </c>
      <c r="C904" s="913">
        <v>349.8</v>
      </c>
      <c r="D904" s="461">
        <v>1.04</v>
      </c>
      <c r="E904" s="914">
        <v>209.76222222222222</v>
      </c>
      <c r="F904" s="698">
        <f t="shared" si="82"/>
        <v>210.80222222222221</v>
      </c>
      <c r="G904" s="917">
        <f t="shared" si="83"/>
        <v>0.60263642716472898</v>
      </c>
      <c r="H904" s="907"/>
      <c r="I904" s="461">
        <v>260.3</v>
      </c>
      <c r="J904" s="461">
        <v>89.5</v>
      </c>
      <c r="K904" s="484">
        <f t="shared" si="84"/>
        <v>349.8</v>
      </c>
      <c r="L904" s="907"/>
      <c r="M904" s="461">
        <v>156.06222222222223</v>
      </c>
      <c r="N904" s="461">
        <v>53.699999999999996</v>
      </c>
      <c r="O904" s="484">
        <f t="shared" si="85"/>
        <v>209.76222222222222</v>
      </c>
      <c r="P904" s="507"/>
      <c r="Q904" s="461">
        <v>1.04</v>
      </c>
      <c r="R904" s="461">
        <v>0</v>
      </c>
      <c r="S904" s="1193">
        <f t="shared" si="86"/>
        <v>1.04</v>
      </c>
      <c r="T904" s="907"/>
      <c r="U904" s="907"/>
      <c r="V904" s="907"/>
      <c r="W904" s="907"/>
      <c r="X904" s="907"/>
      <c r="Y904" s="910">
        <v>26</v>
      </c>
      <c r="Z904" s="911" t="s">
        <v>63</v>
      </c>
      <c r="AA904" s="912"/>
      <c r="AB904" s="915"/>
      <c r="AC904" s="916"/>
      <c r="AD904" s="425">
        <f t="shared" si="81"/>
        <v>0</v>
      </c>
      <c r="AE904" s="235"/>
      <c r="AF904" s="235"/>
      <c r="AG904" s="235"/>
      <c r="AH904" s="235"/>
      <c r="AI904" s="77">
        <f t="shared" si="87"/>
        <v>0</v>
      </c>
      <c r="AJ904" s="235">
        <v>0</v>
      </c>
      <c r="AK904" s="235"/>
      <c r="AL904" s="235">
        <v>0</v>
      </c>
      <c r="AM904" s="77">
        <f t="shared" si="88"/>
        <v>0</v>
      </c>
      <c r="AN904" s="235"/>
    </row>
    <row r="905" spans="1:40" ht="18" customHeight="1">
      <c r="A905" s="721">
        <v>27</v>
      </c>
      <c r="B905" s="161" t="s">
        <v>64</v>
      </c>
      <c r="C905" s="461">
        <v>327.70000000000005</v>
      </c>
      <c r="D905" s="461">
        <v>0.42</v>
      </c>
      <c r="E905" s="698">
        <v>196.56444444444443</v>
      </c>
      <c r="F905" s="698">
        <f t="shared" si="82"/>
        <v>196.98444444444442</v>
      </c>
      <c r="G905" s="917">
        <f t="shared" si="83"/>
        <v>0.60111212830163074</v>
      </c>
      <c r="H905" s="907"/>
      <c r="I905" s="461">
        <v>265.10000000000002</v>
      </c>
      <c r="J905" s="461">
        <v>62.6</v>
      </c>
      <c r="K905" s="484">
        <f t="shared" si="84"/>
        <v>327.70000000000005</v>
      </c>
      <c r="L905" s="179"/>
      <c r="M905" s="461">
        <v>159.00888888888889</v>
      </c>
      <c r="N905" s="461">
        <v>37.55555555555555</v>
      </c>
      <c r="O905" s="484">
        <f t="shared" si="85"/>
        <v>196.56444444444443</v>
      </c>
      <c r="P905" s="507"/>
      <c r="Q905" s="461">
        <v>0.42</v>
      </c>
      <c r="R905" s="461">
        <v>0</v>
      </c>
      <c r="S905" s="1193">
        <f t="shared" si="86"/>
        <v>0.42</v>
      </c>
      <c r="T905" s="907"/>
      <c r="U905" s="907"/>
      <c r="V905" s="907"/>
      <c r="W905" s="907"/>
      <c r="X905" s="907"/>
      <c r="Y905" s="910">
        <v>27</v>
      </c>
      <c r="Z905" s="911" t="s">
        <v>64</v>
      </c>
      <c r="AA905" s="912"/>
      <c r="AB905" s="235"/>
      <c r="AC905" s="815"/>
      <c r="AD905" s="425">
        <f t="shared" si="81"/>
        <v>0</v>
      </c>
      <c r="AE905" s="235"/>
      <c r="AF905" s="235"/>
      <c r="AG905" s="235"/>
      <c r="AH905" s="235"/>
      <c r="AI905" s="77">
        <f t="shared" si="87"/>
        <v>0</v>
      </c>
      <c r="AJ905" s="235">
        <v>0</v>
      </c>
      <c r="AK905" s="235"/>
      <c r="AL905" s="235">
        <v>0</v>
      </c>
      <c r="AM905" s="77">
        <f t="shared" si="88"/>
        <v>0</v>
      </c>
      <c r="AN905" s="235"/>
    </row>
    <row r="906" spans="1:40" ht="18" customHeight="1">
      <c r="A906" s="729">
        <v>28</v>
      </c>
      <c r="B906" s="166" t="s">
        <v>65</v>
      </c>
      <c r="C906" s="461">
        <v>291.60000000000002</v>
      </c>
      <c r="D906" s="461">
        <v>0</v>
      </c>
      <c r="E906" s="698">
        <v>175.0888888888889</v>
      </c>
      <c r="F906" s="698">
        <f t="shared" si="82"/>
        <v>175.0888888888889</v>
      </c>
      <c r="G906" s="917">
        <f t="shared" si="83"/>
        <v>0.60044200579180007</v>
      </c>
      <c r="H906" s="907"/>
      <c r="I906" s="461">
        <v>224</v>
      </c>
      <c r="J906" s="461">
        <v>67.599999999999994</v>
      </c>
      <c r="K906" s="484">
        <f t="shared" si="84"/>
        <v>291.60000000000002</v>
      </c>
      <c r="L906" s="179"/>
      <c r="M906" s="461">
        <v>134.46666666666667</v>
      </c>
      <c r="N906" s="461">
        <v>40.622222222222227</v>
      </c>
      <c r="O906" s="484">
        <f t="shared" si="85"/>
        <v>175.0888888888889</v>
      </c>
      <c r="P906" s="507"/>
      <c r="Q906" s="461">
        <v>0</v>
      </c>
      <c r="R906" s="461">
        <v>0</v>
      </c>
      <c r="S906" s="1193">
        <f t="shared" si="86"/>
        <v>0</v>
      </c>
      <c r="T906" s="907"/>
      <c r="U906" s="907"/>
      <c r="V906" s="907"/>
      <c r="W906" s="907"/>
      <c r="X906" s="907"/>
      <c r="Y906" s="918"/>
      <c r="Z906" s="911"/>
      <c r="AA906" s="912"/>
      <c r="AB906" s="235"/>
      <c r="AC906" s="815"/>
      <c r="AD906" s="425"/>
      <c r="AE906" s="235"/>
      <c r="AF906" s="235"/>
      <c r="AG906" s="235"/>
      <c r="AH906" s="235"/>
      <c r="AI906" s="77"/>
      <c r="AJ906" s="235"/>
      <c r="AK906" s="235"/>
      <c r="AL906" s="235"/>
      <c r="AM906" s="77"/>
      <c r="AN906" s="235"/>
    </row>
    <row r="907" spans="1:40" ht="18" customHeight="1">
      <c r="A907" s="729">
        <v>29</v>
      </c>
      <c r="B907" s="166" t="s">
        <v>66</v>
      </c>
      <c r="C907" s="461">
        <v>174.5</v>
      </c>
      <c r="D907" s="461">
        <v>0</v>
      </c>
      <c r="E907" s="698">
        <v>104.83333333333334</v>
      </c>
      <c r="F907" s="698">
        <f t="shared" si="82"/>
        <v>104.83333333333334</v>
      </c>
      <c r="G907" s="917">
        <f t="shared" si="83"/>
        <v>0.60076408787010516</v>
      </c>
      <c r="H907" s="907"/>
      <c r="I907" s="461">
        <v>134.1</v>
      </c>
      <c r="J907" s="461">
        <v>40.4</v>
      </c>
      <c r="K907" s="484">
        <f t="shared" si="84"/>
        <v>174.5</v>
      </c>
      <c r="L907" s="179"/>
      <c r="M907" s="461">
        <v>80.522222222222226</v>
      </c>
      <c r="N907" s="461">
        <v>24.31111111111111</v>
      </c>
      <c r="O907" s="484">
        <f t="shared" si="85"/>
        <v>104.83333333333334</v>
      </c>
      <c r="P907" s="507"/>
      <c r="Q907" s="461">
        <v>0</v>
      </c>
      <c r="R907" s="461">
        <v>0</v>
      </c>
      <c r="S907" s="1193">
        <f t="shared" si="86"/>
        <v>0</v>
      </c>
      <c r="T907" s="907"/>
      <c r="U907" s="907"/>
      <c r="V907" s="907"/>
      <c r="W907" s="907"/>
      <c r="X907" s="907"/>
      <c r="Y907" s="918"/>
      <c r="Z907" s="911"/>
      <c r="AA907" s="912"/>
      <c r="AB907" s="235"/>
      <c r="AC907" s="815"/>
      <c r="AD907" s="425"/>
      <c r="AE907" s="235"/>
      <c r="AF907" s="235"/>
      <c r="AG907" s="235"/>
      <c r="AH907" s="235"/>
      <c r="AI907" s="77"/>
      <c r="AJ907" s="235"/>
      <c r="AK907" s="235"/>
      <c r="AL907" s="235"/>
      <c r="AM907" s="77"/>
      <c r="AN907" s="235"/>
    </row>
    <row r="908" spans="1:40" ht="18" customHeight="1">
      <c r="A908" s="729">
        <v>30</v>
      </c>
      <c r="B908" s="166" t="s">
        <v>67</v>
      </c>
      <c r="C908" s="461">
        <v>259.8</v>
      </c>
      <c r="D908" s="461">
        <v>0</v>
      </c>
      <c r="E908" s="698">
        <v>156.02222222222224</v>
      </c>
      <c r="F908" s="698">
        <f t="shared" si="82"/>
        <v>156.02222222222224</v>
      </c>
      <c r="G908" s="917">
        <f t="shared" si="83"/>
        <v>0.6005474296467368</v>
      </c>
      <c r="H908" s="907"/>
      <c r="I908" s="461">
        <v>180.4</v>
      </c>
      <c r="J908" s="461">
        <v>79.400000000000006</v>
      </c>
      <c r="K908" s="484">
        <f t="shared" si="84"/>
        <v>259.8</v>
      </c>
      <c r="L908" s="179"/>
      <c r="M908" s="461">
        <v>108.31111111111112</v>
      </c>
      <c r="N908" s="461">
        <v>47.711111111111109</v>
      </c>
      <c r="O908" s="484">
        <f t="shared" si="85"/>
        <v>156.02222222222224</v>
      </c>
      <c r="P908" s="507"/>
      <c r="Q908" s="461">
        <v>0</v>
      </c>
      <c r="R908" s="461">
        <v>0</v>
      </c>
      <c r="S908" s="1193">
        <f t="shared" si="86"/>
        <v>0</v>
      </c>
      <c r="T908" s="907"/>
      <c r="U908" s="907"/>
      <c r="V908" s="907"/>
      <c r="W908" s="907"/>
      <c r="X908" s="907"/>
      <c r="Y908" s="918"/>
      <c r="Z908" s="911"/>
      <c r="AA908" s="912"/>
      <c r="AB908" s="235"/>
      <c r="AC908" s="815"/>
      <c r="AD908" s="425"/>
      <c r="AE908" s="235"/>
      <c r="AF908" s="235"/>
      <c r="AG908" s="235"/>
      <c r="AH908" s="235"/>
      <c r="AI908" s="77"/>
      <c r="AJ908" s="235"/>
      <c r="AK908" s="235"/>
      <c r="AL908" s="235"/>
      <c r="AM908" s="77"/>
      <c r="AN908" s="235"/>
    </row>
    <row r="909" spans="1:40" ht="18" customHeight="1">
      <c r="A909" s="729">
        <v>31</v>
      </c>
      <c r="B909" s="166" t="s">
        <v>68</v>
      </c>
      <c r="C909" s="461">
        <v>118.1</v>
      </c>
      <c r="D909" s="461">
        <v>0</v>
      </c>
      <c r="E909" s="698">
        <v>70.988888888888894</v>
      </c>
      <c r="F909" s="698">
        <f t="shared" si="82"/>
        <v>70.988888888888894</v>
      </c>
      <c r="G909" s="917">
        <f t="shared" si="83"/>
        <v>0.60109135384325907</v>
      </c>
      <c r="H909" s="907"/>
      <c r="I909" s="461">
        <v>82.1</v>
      </c>
      <c r="J909" s="461">
        <v>36</v>
      </c>
      <c r="K909" s="484">
        <f t="shared" si="84"/>
        <v>118.1</v>
      </c>
      <c r="L909" s="179"/>
      <c r="M909" s="461">
        <v>49.322222222222223</v>
      </c>
      <c r="N909" s="461">
        <v>21.666666666666668</v>
      </c>
      <c r="O909" s="484">
        <f t="shared" si="85"/>
        <v>70.988888888888894</v>
      </c>
      <c r="P909" s="507"/>
      <c r="Q909" s="461">
        <v>0</v>
      </c>
      <c r="R909" s="461">
        <v>0</v>
      </c>
      <c r="S909" s="1193">
        <f t="shared" si="86"/>
        <v>0</v>
      </c>
      <c r="T909" s="907"/>
      <c r="U909" s="907"/>
      <c r="V909" s="907"/>
      <c r="W909" s="907"/>
      <c r="X909" s="907"/>
      <c r="Y909" s="918"/>
      <c r="Z909" s="911"/>
      <c r="AA909" s="912"/>
      <c r="AB909" s="235"/>
      <c r="AC909" s="815"/>
      <c r="AD909" s="425"/>
      <c r="AE909" s="235"/>
      <c r="AF909" s="235"/>
      <c r="AG909" s="235"/>
      <c r="AH909" s="235"/>
      <c r="AI909" s="77"/>
      <c r="AJ909" s="235"/>
      <c r="AK909" s="235"/>
      <c r="AL909" s="235"/>
      <c r="AM909" s="77"/>
      <c r="AN909" s="235"/>
    </row>
    <row r="910" spans="1:40" ht="18" customHeight="1">
      <c r="A910" s="729">
        <v>32</v>
      </c>
      <c r="B910" s="166" t="s">
        <v>69</v>
      </c>
      <c r="C910" s="461">
        <v>134.80000000000001</v>
      </c>
      <c r="D910" s="461">
        <v>0</v>
      </c>
      <c r="E910" s="698">
        <v>81.011111111111106</v>
      </c>
      <c r="F910" s="698">
        <f t="shared" si="82"/>
        <v>81.011111111111106</v>
      </c>
      <c r="G910" s="917">
        <f t="shared" si="83"/>
        <v>0.60097263435542359</v>
      </c>
      <c r="H910" s="907"/>
      <c r="I910" s="461">
        <v>97.2</v>
      </c>
      <c r="J910" s="461">
        <v>37.6</v>
      </c>
      <c r="K910" s="484">
        <f t="shared" si="84"/>
        <v>134.80000000000001</v>
      </c>
      <c r="L910" s="179"/>
      <c r="M910" s="461">
        <v>58.388888888888886</v>
      </c>
      <c r="N910" s="461">
        <v>22.62222222222222</v>
      </c>
      <c r="O910" s="484">
        <f t="shared" si="85"/>
        <v>81.011111111111106</v>
      </c>
      <c r="P910" s="507"/>
      <c r="Q910" s="461">
        <v>0</v>
      </c>
      <c r="R910" s="461">
        <v>0</v>
      </c>
      <c r="S910" s="1193">
        <f t="shared" si="86"/>
        <v>0</v>
      </c>
      <c r="T910" s="907"/>
      <c r="U910" s="907"/>
      <c r="V910" s="907"/>
      <c r="W910" s="907"/>
      <c r="X910" s="907"/>
      <c r="Y910" s="918"/>
      <c r="Z910" s="911"/>
      <c r="AA910" s="912"/>
      <c r="AB910" s="235"/>
      <c r="AC910" s="815"/>
      <c r="AD910" s="425"/>
      <c r="AE910" s="235"/>
      <c r="AF910" s="235"/>
      <c r="AG910" s="235"/>
      <c r="AH910" s="235"/>
      <c r="AI910" s="77"/>
      <c r="AJ910" s="235"/>
      <c r="AK910" s="235"/>
      <c r="AL910" s="235"/>
      <c r="AM910" s="77"/>
      <c r="AN910" s="235"/>
    </row>
    <row r="911" spans="1:40" ht="18" customHeight="1" thickBot="1">
      <c r="A911" s="730">
        <v>33</v>
      </c>
      <c r="B911" s="658" t="s">
        <v>70</v>
      </c>
      <c r="C911" s="919">
        <v>165.4</v>
      </c>
      <c r="D911" s="919">
        <v>0</v>
      </c>
      <c r="E911" s="732">
        <v>99.37777777777778</v>
      </c>
      <c r="F911" s="725">
        <f t="shared" si="82"/>
        <v>99.37777777777778</v>
      </c>
      <c r="G911" s="920">
        <f t="shared" si="83"/>
        <v>0.60083299744726593</v>
      </c>
      <c r="H911" s="179"/>
      <c r="I911" s="461">
        <v>125.5</v>
      </c>
      <c r="J911" s="461">
        <v>39.9</v>
      </c>
      <c r="K911" s="484">
        <f t="shared" si="84"/>
        <v>165.4</v>
      </c>
      <c r="M911" s="461">
        <v>75.355555555555554</v>
      </c>
      <c r="N911" s="461">
        <v>24.022222222222222</v>
      </c>
      <c r="O911" s="484">
        <f t="shared" si="85"/>
        <v>99.37777777777778</v>
      </c>
      <c r="P911" s="921"/>
      <c r="Q911" s="461">
        <v>0</v>
      </c>
      <c r="R911" s="461">
        <v>0</v>
      </c>
      <c r="S911" s="1193">
        <f t="shared" si="86"/>
        <v>0</v>
      </c>
      <c r="T911" s="179"/>
      <c r="U911" s="179"/>
      <c r="V911" s="179"/>
      <c r="W911" s="179"/>
      <c r="X911" s="179"/>
      <c r="Z911" s="922" t="s">
        <v>14</v>
      </c>
      <c r="AA911" s="923">
        <f>SUM(AA879:AA905)</f>
        <v>0</v>
      </c>
      <c r="AB911" s="924"/>
      <c r="AC911" s="925">
        <f>SUM(AC879:AC905)</f>
        <v>0</v>
      </c>
      <c r="AD911" s="425">
        <f t="shared" si="81"/>
        <v>0</v>
      </c>
      <c r="AE911" s="77"/>
      <c r="AF911" s="77"/>
      <c r="AG911" s="77">
        <f>SUM(AG879:AG905)</f>
        <v>0</v>
      </c>
      <c r="AH911" s="77">
        <f>SUM(AH879:AH905)</f>
        <v>0</v>
      </c>
      <c r="AI911" s="77">
        <f t="shared" si="87"/>
        <v>0</v>
      </c>
      <c r="AJ911" s="235">
        <f>SUM(AJ879:AJ905)</f>
        <v>0</v>
      </c>
      <c r="AK911" s="235"/>
      <c r="AL911" s="235">
        <f>SUM(AL879:AL905)</f>
        <v>0</v>
      </c>
      <c r="AM911" s="77">
        <f>SUM(AM879:AM905)</f>
        <v>0</v>
      </c>
      <c r="AN911" s="235"/>
    </row>
    <row r="912" spans="1:40" s="15" customFormat="1" ht="18" customHeight="1" thickBot="1">
      <c r="A912" s="661"/>
      <c r="B912" s="926" t="s">
        <v>231</v>
      </c>
      <c r="C912" s="737">
        <f>SUM(C879:C911)</f>
        <v>11899.799999999997</v>
      </c>
      <c r="D912" s="737">
        <f>SUM(D879:D911)</f>
        <v>25.100000000000016</v>
      </c>
      <c r="E912" s="890">
        <f>SUM(E879:E911)</f>
        <v>7137.0999999999985</v>
      </c>
      <c r="F912" s="927">
        <f>D912+E912</f>
        <v>7162.1999999999989</v>
      </c>
      <c r="G912" s="928">
        <f t="shared" si="83"/>
        <v>0.60187566177582819</v>
      </c>
      <c r="H912" s="118"/>
      <c r="I912" s="484">
        <f>SUM(I879:I911)</f>
        <v>8549.9000000000015</v>
      </c>
      <c r="J912" s="484">
        <f>SUM(J879:J911)</f>
        <v>3349.9000000000005</v>
      </c>
      <c r="K912" s="484">
        <f t="shared" si="84"/>
        <v>11899.800000000003</v>
      </c>
      <c r="L912" s="929"/>
      <c r="M912" s="484">
        <f>SUM(M879:M911)</f>
        <v>5127.692222222222</v>
      </c>
      <c r="N912" s="484">
        <f>SUM(N879:N911)</f>
        <v>2009.4077777777779</v>
      </c>
      <c r="O912" s="484">
        <f t="shared" si="85"/>
        <v>7137.1</v>
      </c>
      <c r="P912" s="408"/>
      <c r="Q912" s="484">
        <f>SUM(Q879:Q911)</f>
        <v>20.270000000000003</v>
      </c>
      <c r="R912" s="484">
        <f>SUM(R879:R911)</f>
        <v>4.8300000000000125</v>
      </c>
      <c r="S912" s="484">
        <f t="shared" si="86"/>
        <v>25.100000000000016</v>
      </c>
      <c r="T912" s="118"/>
      <c r="U912" s="118"/>
      <c r="V912" s="118"/>
      <c r="W912" s="118"/>
      <c r="X912" s="118"/>
    </row>
    <row r="913" spans="1:142" ht="18" customHeight="1">
      <c r="B913" s="182"/>
      <c r="C913" s="331"/>
      <c r="D913" s="930"/>
      <c r="E913" s="931"/>
      <c r="F913" s="182"/>
      <c r="G913" s="392"/>
      <c r="J913" s="378"/>
      <c r="K913" s="378"/>
      <c r="L913" s="378"/>
      <c r="O913" s="382"/>
      <c r="S913" s="332"/>
    </row>
    <row r="914" spans="1:142" ht="18" customHeight="1">
      <c r="B914" s="182"/>
      <c r="C914" s="331"/>
      <c r="D914" s="930"/>
      <c r="E914" s="931"/>
      <c r="F914" s="182"/>
      <c r="G914" s="481"/>
      <c r="J914" s="378"/>
      <c r="K914" s="378"/>
      <c r="L914" s="378"/>
      <c r="O914" s="382"/>
      <c r="S914" s="332"/>
    </row>
    <row r="915" spans="1:142" s="67" customFormat="1">
      <c r="A915" s="514" t="s">
        <v>232</v>
      </c>
      <c r="B915" s="514"/>
      <c r="C915" s="514"/>
      <c r="E915" s="68"/>
      <c r="G915" s="376"/>
      <c r="H915" s="378"/>
      <c r="I915" s="11"/>
      <c r="J915" s="378"/>
      <c r="K915" s="378"/>
      <c r="L915" s="378"/>
      <c r="M915" s="378"/>
      <c r="N915" s="378"/>
      <c r="O915" s="378"/>
      <c r="P915" s="379"/>
      <c r="Q915" s="378"/>
      <c r="R915" s="378"/>
      <c r="S915" s="378"/>
      <c r="T915" s="378"/>
      <c r="U915" s="378"/>
      <c r="V915" s="378"/>
      <c r="W915" s="378"/>
      <c r="X915" s="378"/>
    </row>
    <row r="916" spans="1:142" s="67" customFormat="1" ht="13.5" thickBot="1">
      <c r="A916" s="514" t="s">
        <v>378</v>
      </c>
      <c r="B916" s="514"/>
      <c r="C916" s="514"/>
      <c r="E916" s="68"/>
      <c r="G916" s="376"/>
      <c r="H916" s="378"/>
      <c r="I916" s="932"/>
      <c r="J916" s="339"/>
      <c r="K916" s="339"/>
      <c r="L916" s="339"/>
      <c r="M916" s="378"/>
      <c r="N916" s="378"/>
      <c r="O916" s="378"/>
      <c r="P916" s="379"/>
      <c r="Q916" s="378"/>
      <c r="R916" s="378"/>
      <c r="S916" s="378"/>
      <c r="T916" s="378"/>
      <c r="U916" s="378"/>
      <c r="V916" s="378"/>
      <c r="W916" s="378"/>
      <c r="X916" s="378"/>
    </row>
    <row r="917" spans="1:142" ht="48" customHeight="1">
      <c r="A917" s="333" t="s">
        <v>100</v>
      </c>
      <c r="B917" s="88" t="s">
        <v>101</v>
      </c>
      <c r="C917" s="88" t="str">
        <f>C878</f>
        <v xml:space="preserve">Allocation for 2019-20                                     </v>
      </c>
      <c r="D917" s="88" t="s">
        <v>121</v>
      </c>
      <c r="E917" s="508" t="s">
        <v>233</v>
      </c>
      <c r="F917" s="509" t="s">
        <v>234</v>
      </c>
      <c r="G917" s="933"/>
      <c r="H917" s="339"/>
      <c r="I917" s="1255" t="s">
        <v>235</v>
      </c>
      <c r="J917" s="1256"/>
      <c r="K917" s="1257"/>
      <c r="L917" s="339"/>
      <c r="M917" s="339"/>
      <c r="N917" s="339"/>
      <c r="O917" s="339"/>
      <c r="P917" s="934"/>
      <c r="Q917" s="339"/>
      <c r="R917" s="339"/>
      <c r="S917" s="339"/>
      <c r="T917" s="339"/>
      <c r="U917" s="339"/>
      <c r="V917" s="339"/>
      <c r="W917" s="339"/>
      <c r="X917" s="339"/>
      <c r="Z917" s="77" t="s">
        <v>236</v>
      </c>
      <c r="AA917" s="601" t="s">
        <v>237</v>
      </c>
      <c r="AB917" s="601"/>
      <c r="AC917" s="935" t="s">
        <v>238</v>
      </c>
      <c r="AD917" s="495" t="s">
        <v>75</v>
      </c>
      <c r="AE917" s="495"/>
      <c r="AF917" s="495"/>
      <c r="AG917" s="235"/>
      <c r="AH917" s="235"/>
      <c r="AI917" s="235"/>
      <c r="AJ917" s="235"/>
      <c r="AK917" s="182"/>
    </row>
    <row r="918" spans="1:142" ht="15.5">
      <c r="A918" s="936">
        <v>1</v>
      </c>
      <c r="B918" s="937" t="s">
        <v>38</v>
      </c>
      <c r="C918" s="938">
        <f>C879</f>
        <v>462</v>
      </c>
      <c r="D918" s="939">
        <f>F879</f>
        <v>277.52444444444444</v>
      </c>
      <c r="E918" s="940">
        <v>277.23444444444442</v>
      </c>
      <c r="F918" s="941">
        <f>E918/C918</f>
        <v>0.60007455507455498</v>
      </c>
      <c r="G918" s="933"/>
      <c r="H918" s="339"/>
      <c r="I918" s="461"/>
      <c r="J918" s="461"/>
      <c r="K918" s="484">
        <f>SUM(I918:J918)</f>
        <v>0</v>
      </c>
      <c r="L918" s="339"/>
      <c r="M918" s="339"/>
      <c r="N918" s="339"/>
      <c r="O918" s="339"/>
      <c r="P918" s="934"/>
      <c r="Q918" s="339"/>
      <c r="R918" s="339"/>
      <c r="S918" s="339"/>
      <c r="T918" s="339"/>
      <c r="U918" s="339"/>
      <c r="V918" s="339"/>
      <c r="W918" s="339"/>
      <c r="X918" s="339"/>
      <c r="Z918" s="911" t="s">
        <v>38</v>
      </c>
      <c r="AA918" s="938"/>
      <c r="AB918" s="938"/>
      <c r="AC918" s="942"/>
      <c r="AD918" s="425">
        <f t="shared" ref="AD918:AD950" si="89">SUM(AA918:AC918)</f>
        <v>0</v>
      </c>
      <c r="AE918" s="465"/>
      <c r="AF918" s="465"/>
      <c r="AG918" s="235"/>
      <c r="AH918" s="235"/>
      <c r="AI918" s="235"/>
      <c r="AJ918" s="235"/>
      <c r="AK918" s="182"/>
    </row>
    <row r="919" spans="1:142" ht="15.5">
      <c r="A919" s="936">
        <v>2</v>
      </c>
      <c r="B919" s="937" t="s">
        <v>39</v>
      </c>
      <c r="C919" s="938">
        <f t="shared" ref="C919:C950" si="90">C880</f>
        <v>625.70000000000005</v>
      </c>
      <c r="D919" s="939">
        <f t="shared" ref="D919:D951" si="91">F880</f>
        <v>376.22666666666669</v>
      </c>
      <c r="E919" s="940">
        <v>375.24666666666667</v>
      </c>
      <c r="F919" s="941">
        <f t="shared" ref="F919:F951" si="92">E919/C919</f>
        <v>0.59972297693250221</v>
      </c>
      <c r="G919" s="933"/>
      <c r="H919" s="339"/>
      <c r="I919" s="461"/>
      <c r="J919" s="461"/>
      <c r="K919" s="484">
        <f t="shared" ref="K919:K951" si="93">SUM(I919:J919)</f>
        <v>0</v>
      </c>
      <c r="L919" s="339"/>
      <c r="M919" s="339"/>
      <c r="N919" s="339"/>
      <c r="O919" s="339"/>
      <c r="P919" s="934"/>
      <c r="Q919" s="339"/>
      <c r="R919" s="339"/>
      <c r="S919" s="339"/>
      <c r="T919" s="339"/>
      <c r="U919" s="339"/>
      <c r="V919" s="339"/>
      <c r="W919" s="339"/>
      <c r="X919" s="339"/>
      <c r="Z919" s="911" t="s">
        <v>39</v>
      </c>
      <c r="AA919" s="938"/>
      <c r="AB919" s="938"/>
      <c r="AC919" s="942"/>
      <c r="AD919" s="425">
        <f t="shared" si="89"/>
        <v>0</v>
      </c>
      <c r="AE919" s="465"/>
      <c r="AF919" s="465"/>
      <c r="AG919" s="235"/>
      <c r="AH919" s="235"/>
      <c r="AI919" s="235"/>
      <c r="AJ919" s="235"/>
      <c r="AK919" s="182"/>
    </row>
    <row r="920" spans="1:142" ht="15.5">
      <c r="A920" s="936">
        <v>3</v>
      </c>
      <c r="B920" s="937" t="s">
        <v>40</v>
      </c>
      <c r="C920" s="938">
        <f t="shared" si="90"/>
        <v>306</v>
      </c>
      <c r="D920" s="939">
        <f t="shared" si="91"/>
        <v>183.6</v>
      </c>
      <c r="E920" s="940">
        <v>183.6</v>
      </c>
      <c r="F920" s="941">
        <f t="shared" si="92"/>
        <v>0.6</v>
      </c>
      <c r="G920" s="933"/>
      <c r="H920" s="339"/>
      <c r="I920" s="461"/>
      <c r="J920" s="461"/>
      <c r="K920" s="484">
        <f t="shared" si="93"/>
        <v>0</v>
      </c>
      <c r="L920" s="339"/>
      <c r="M920" s="339"/>
      <c r="N920" s="339"/>
      <c r="O920" s="339"/>
      <c r="P920" s="934"/>
      <c r="Q920" s="339"/>
      <c r="R920" s="339"/>
      <c r="S920" s="339"/>
      <c r="T920" s="339"/>
      <c r="U920" s="339"/>
      <c r="V920" s="339"/>
      <c r="W920" s="339"/>
      <c r="X920" s="339"/>
      <c r="Z920" s="911" t="s">
        <v>40</v>
      </c>
      <c r="AA920" s="938"/>
      <c r="AB920" s="938"/>
      <c r="AC920" s="942"/>
      <c r="AD920" s="425">
        <f t="shared" si="89"/>
        <v>0</v>
      </c>
      <c r="AE920" s="465"/>
      <c r="AF920" s="465"/>
      <c r="AG920" s="235"/>
      <c r="AH920" s="235"/>
      <c r="AI920" s="235"/>
      <c r="AJ920" s="235"/>
      <c r="AK920" s="182"/>
    </row>
    <row r="921" spans="1:142" s="10" customFormat="1" ht="15.5">
      <c r="A921" s="936">
        <v>4</v>
      </c>
      <c r="B921" s="937" t="s">
        <v>41</v>
      </c>
      <c r="C921" s="938">
        <f t="shared" si="90"/>
        <v>548.5</v>
      </c>
      <c r="D921" s="939">
        <f t="shared" si="91"/>
        <v>329.09999999999997</v>
      </c>
      <c r="E921" s="940">
        <v>329.09999999999997</v>
      </c>
      <c r="F921" s="941">
        <f t="shared" si="92"/>
        <v>0.6</v>
      </c>
      <c r="G921" s="933"/>
      <c r="H921" s="339"/>
      <c r="I921" s="461"/>
      <c r="J921" s="461"/>
      <c r="K921" s="484">
        <f t="shared" si="93"/>
        <v>0</v>
      </c>
      <c r="L921" s="339"/>
      <c r="M921" s="339"/>
      <c r="N921" s="339"/>
      <c r="O921" s="339"/>
      <c r="P921" s="934"/>
      <c r="Q921" s="339"/>
      <c r="R921" s="339"/>
      <c r="S921" s="339"/>
      <c r="T921" s="339"/>
      <c r="U921" s="339"/>
      <c r="V921" s="339"/>
      <c r="W921" s="339"/>
      <c r="X921" s="339"/>
      <c r="Y921" s="5"/>
      <c r="Z921" s="911" t="s">
        <v>41</v>
      </c>
      <c r="AA921" s="938"/>
      <c r="AB921" s="938"/>
      <c r="AC921" s="942"/>
      <c r="AD921" s="425">
        <f t="shared" si="89"/>
        <v>0</v>
      </c>
      <c r="AE921" s="465"/>
      <c r="AF921" s="465"/>
      <c r="AG921" s="235"/>
      <c r="AH921" s="235"/>
      <c r="AI921" s="235"/>
      <c r="AJ921" s="235"/>
      <c r="AK921" s="182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</row>
    <row r="922" spans="1:142" s="10" customFormat="1" ht="15.5">
      <c r="A922" s="936">
        <v>5</v>
      </c>
      <c r="B922" s="937" t="s">
        <v>42</v>
      </c>
      <c r="C922" s="938">
        <f t="shared" si="90"/>
        <v>265</v>
      </c>
      <c r="D922" s="939">
        <f t="shared" si="91"/>
        <v>159</v>
      </c>
      <c r="E922" s="940">
        <v>159</v>
      </c>
      <c r="F922" s="941">
        <f t="shared" si="92"/>
        <v>0.6</v>
      </c>
      <c r="G922" s="933"/>
      <c r="H922" s="339"/>
      <c r="I922" s="461"/>
      <c r="J922" s="461"/>
      <c r="K922" s="484">
        <f t="shared" si="93"/>
        <v>0</v>
      </c>
      <c r="L922" s="339"/>
      <c r="M922" s="339"/>
      <c r="N922" s="339"/>
      <c r="O922" s="339"/>
      <c r="P922" s="934"/>
      <c r="Q922" s="339"/>
      <c r="R922" s="339"/>
      <c r="S922" s="339"/>
      <c r="T922" s="339"/>
      <c r="U922" s="339"/>
      <c r="V922" s="339"/>
      <c r="W922" s="339"/>
      <c r="X922" s="339"/>
      <c r="Y922" s="5"/>
      <c r="Z922" s="911" t="s">
        <v>42</v>
      </c>
      <c r="AA922" s="938"/>
      <c r="AB922" s="938"/>
      <c r="AC922" s="942"/>
      <c r="AD922" s="425">
        <f t="shared" si="89"/>
        <v>0</v>
      </c>
      <c r="AE922" s="465"/>
      <c r="AF922" s="465"/>
      <c r="AG922" s="235"/>
      <c r="AH922" s="235"/>
      <c r="AI922" s="235"/>
      <c r="AJ922" s="235"/>
      <c r="AK922" s="182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</row>
    <row r="923" spans="1:142" s="10" customFormat="1" ht="15.5">
      <c r="A923" s="936">
        <v>6</v>
      </c>
      <c r="B923" s="937" t="s">
        <v>43</v>
      </c>
      <c r="C923" s="938">
        <f t="shared" si="90"/>
        <v>300.8</v>
      </c>
      <c r="D923" s="939">
        <f t="shared" si="91"/>
        <v>180.47777777777776</v>
      </c>
      <c r="E923" s="940">
        <v>180.47777777777776</v>
      </c>
      <c r="F923" s="941">
        <f t="shared" si="92"/>
        <v>0.59999261229314416</v>
      </c>
      <c r="G923" s="933"/>
      <c r="H923" s="339"/>
      <c r="I923" s="461"/>
      <c r="J923" s="461"/>
      <c r="K923" s="484">
        <f t="shared" si="93"/>
        <v>0</v>
      </c>
      <c r="L923" s="339"/>
      <c r="M923" s="339"/>
      <c r="N923" s="339"/>
      <c r="O923" s="339"/>
      <c r="P923" s="934"/>
      <c r="Q923" s="339"/>
      <c r="R923" s="339"/>
      <c r="S923" s="339"/>
      <c r="T923" s="339"/>
      <c r="U923" s="339"/>
      <c r="V923" s="339"/>
      <c r="W923" s="339"/>
      <c r="X923" s="339"/>
      <c r="Y923" s="5"/>
      <c r="Z923" s="911" t="s">
        <v>43</v>
      </c>
      <c r="AA923" s="938"/>
      <c r="AB923" s="938"/>
      <c r="AC923" s="942"/>
      <c r="AD923" s="425">
        <f t="shared" si="89"/>
        <v>0</v>
      </c>
      <c r="AE923" s="465"/>
      <c r="AF923" s="465"/>
      <c r="AG923" s="235"/>
      <c r="AH923" s="235"/>
      <c r="AI923" s="235"/>
      <c r="AJ923" s="235"/>
      <c r="AK923" s="182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</row>
    <row r="924" spans="1:142" s="10" customFormat="1" ht="15.5">
      <c r="A924" s="936">
        <v>7</v>
      </c>
      <c r="B924" s="937" t="s">
        <v>44</v>
      </c>
      <c r="C924" s="938">
        <f t="shared" si="90"/>
        <v>361.7</v>
      </c>
      <c r="D924" s="939">
        <f t="shared" si="91"/>
        <v>218.18666666666667</v>
      </c>
      <c r="E924" s="940">
        <v>216.87666666666667</v>
      </c>
      <c r="F924" s="941">
        <f t="shared" si="92"/>
        <v>0.59960372315915589</v>
      </c>
      <c r="G924" s="933"/>
      <c r="H924" s="339"/>
      <c r="I924" s="461"/>
      <c r="J924" s="461"/>
      <c r="K924" s="484">
        <f t="shared" si="93"/>
        <v>0</v>
      </c>
      <c r="L924" s="339"/>
      <c r="M924" s="339"/>
      <c r="N924" s="339"/>
      <c r="O924" s="339"/>
      <c r="P924" s="934"/>
      <c r="Q924" s="339"/>
      <c r="R924" s="339"/>
      <c r="S924" s="339"/>
      <c r="T924" s="339"/>
      <c r="U924" s="339"/>
      <c r="V924" s="339"/>
      <c r="W924" s="339"/>
      <c r="X924" s="339"/>
      <c r="Y924" s="5"/>
      <c r="Z924" s="911" t="s">
        <v>44</v>
      </c>
      <c r="AA924" s="938"/>
      <c r="AB924" s="938"/>
      <c r="AC924" s="942"/>
      <c r="AD924" s="425">
        <f t="shared" si="89"/>
        <v>0</v>
      </c>
      <c r="AE924" s="465"/>
      <c r="AF924" s="465"/>
      <c r="AG924" s="235"/>
      <c r="AH924" s="235"/>
      <c r="AI924" s="235"/>
      <c r="AJ924" s="235"/>
      <c r="AK924" s="182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</row>
    <row r="925" spans="1:142" s="10" customFormat="1" ht="15.5">
      <c r="A925" s="936">
        <v>8</v>
      </c>
      <c r="B925" s="937" t="s">
        <v>45</v>
      </c>
      <c r="C925" s="938">
        <f t="shared" si="90"/>
        <v>649.70000000000005</v>
      </c>
      <c r="D925" s="939">
        <f t="shared" si="91"/>
        <v>390.57777777777778</v>
      </c>
      <c r="E925" s="940">
        <v>389.57777777777778</v>
      </c>
      <c r="F925" s="941">
        <f t="shared" si="92"/>
        <v>0.59962717835582235</v>
      </c>
      <c r="G925" s="933"/>
      <c r="H925" s="339"/>
      <c r="I925" s="461"/>
      <c r="J925" s="461"/>
      <c r="K925" s="484">
        <f t="shared" si="93"/>
        <v>0</v>
      </c>
      <c r="L925" s="339"/>
      <c r="M925" s="339"/>
      <c r="N925" s="339"/>
      <c r="O925" s="339"/>
      <c r="P925" s="934"/>
      <c r="Q925" s="339"/>
      <c r="R925" s="339"/>
      <c r="S925" s="339"/>
      <c r="T925" s="339"/>
      <c r="U925" s="339"/>
      <c r="V925" s="339"/>
      <c r="W925" s="339"/>
      <c r="X925" s="339"/>
      <c r="Y925" s="5"/>
      <c r="Z925" s="911" t="s">
        <v>45</v>
      </c>
      <c r="AA925" s="938"/>
      <c r="AB925" s="938"/>
      <c r="AC925" s="942"/>
      <c r="AD925" s="425">
        <f t="shared" si="89"/>
        <v>0</v>
      </c>
      <c r="AE925" s="465"/>
      <c r="AF925" s="465"/>
      <c r="AG925" s="235"/>
      <c r="AH925" s="235"/>
      <c r="AI925" s="235"/>
      <c r="AJ925" s="235"/>
      <c r="AK925" s="182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</row>
    <row r="926" spans="1:142" s="10" customFormat="1" ht="15.5">
      <c r="A926" s="936">
        <v>9</v>
      </c>
      <c r="B926" s="937" t="s">
        <v>46</v>
      </c>
      <c r="C926" s="938">
        <f t="shared" si="90"/>
        <v>391.1</v>
      </c>
      <c r="D926" s="939">
        <f t="shared" si="91"/>
        <v>236.13111111111112</v>
      </c>
      <c r="E926" s="940">
        <v>234.47111111111113</v>
      </c>
      <c r="F926" s="941">
        <f t="shared" si="92"/>
        <v>0.59951703173385607</v>
      </c>
      <c r="G926" s="933"/>
      <c r="H926" s="339"/>
      <c r="I926" s="461"/>
      <c r="J926" s="461"/>
      <c r="K926" s="484">
        <f t="shared" si="93"/>
        <v>0</v>
      </c>
      <c r="L926" s="339"/>
      <c r="M926" s="339"/>
      <c r="N926" s="339"/>
      <c r="O926" s="339"/>
      <c r="P926" s="934"/>
      <c r="Q926" s="339"/>
      <c r="R926" s="339"/>
      <c r="S926" s="339"/>
      <c r="T926" s="339"/>
      <c r="U926" s="339"/>
      <c r="V926" s="339"/>
      <c r="W926" s="339"/>
      <c r="X926" s="339"/>
      <c r="Y926" s="5"/>
      <c r="Z926" s="911" t="s">
        <v>46</v>
      </c>
      <c r="AA926" s="938"/>
      <c r="AB926" s="938"/>
      <c r="AC926" s="942"/>
      <c r="AD926" s="425">
        <f t="shared" si="89"/>
        <v>0</v>
      </c>
      <c r="AE926" s="465"/>
      <c r="AF926" s="465"/>
      <c r="AG926" s="235"/>
      <c r="AH926" s="235"/>
      <c r="AI926" s="235"/>
      <c r="AJ926" s="235"/>
      <c r="AK926" s="182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</row>
    <row r="927" spans="1:142" s="10" customFormat="1" ht="15.5">
      <c r="A927" s="936">
        <v>10</v>
      </c>
      <c r="B927" s="937" t="s">
        <v>47</v>
      </c>
      <c r="C927" s="938">
        <f t="shared" si="90"/>
        <v>125.2</v>
      </c>
      <c r="D927" s="939">
        <f t="shared" si="91"/>
        <v>76.064444444444447</v>
      </c>
      <c r="E927" s="940">
        <v>75.004444444444445</v>
      </c>
      <c r="F927" s="941">
        <f t="shared" si="92"/>
        <v>0.59907703230386933</v>
      </c>
      <c r="G927" s="933"/>
      <c r="H927" s="339"/>
      <c r="I927" s="461"/>
      <c r="J927" s="461"/>
      <c r="K927" s="484">
        <f t="shared" si="93"/>
        <v>0</v>
      </c>
      <c r="L927" s="339"/>
      <c r="M927" s="339"/>
      <c r="N927" s="339"/>
      <c r="O927" s="339"/>
      <c r="P927" s="934"/>
      <c r="Q927" s="339"/>
      <c r="R927" s="339"/>
      <c r="S927" s="339"/>
      <c r="T927" s="339"/>
      <c r="U927" s="339"/>
      <c r="V927" s="339"/>
      <c r="W927" s="339"/>
      <c r="X927" s="339"/>
      <c r="Y927" s="5"/>
      <c r="Z927" s="911" t="s">
        <v>47</v>
      </c>
      <c r="AA927" s="938"/>
      <c r="AB927" s="938"/>
      <c r="AC927" s="942"/>
      <c r="AD927" s="425">
        <f t="shared" si="89"/>
        <v>0</v>
      </c>
      <c r="AE927" s="465"/>
      <c r="AF927" s="465"/>
      <c r="AG927" s="235"/>
      <c r="AH927" s="235"/>
      <c r="AI927" s="235"/>
      <c r="AJ927" s="235"/>
      <c r="AK927" s="182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</row>
    <row r="928" spans="1:142" s="10" customFormat="1" ht="15.5">
      <c r="A928" s="936">
        <v>11</v>
      </c>
      <c r="B928" s="937" t="s">
        <v>48</v>
      </c>
      <c r="C928" s="938">
        <f t="shared" si="90"/>
        <v>468.7</v>
      </c>
      <c r="D928" s="939">
        <f t="shared" si="91"/>
        <v>281.87111111111113</v>
      </c>
      <c r="E928" s="940">
        <v>281.14111111111112</v>
      </c>
      <c r="F928" s="941">
        <f t="shared" si="92"/>
        <v>0.59983168575018375</v>
      </c>
      <c r="G928" s="933"/>
      <c r="H928" s="339"/>
      <c r="I928" s="461"/>
      <c r="J928" s="461"/>
      <c r="K928" s="484">
        <f t="shared" si="93"/>
        <v>0</v>
      </c>
      <c r="L928" s="339"/>
      <c r="M928" s="339"/>
      <c r="N928" s="339"/>
      <c r="O928" s="339"/>
      <c r="P928" s="934"/>
      <c r="Q928" s="339"/>
      <c r="R928" s="339"/>
      <c r="S928" s="339"/>
      <c r="T928" s="339"/>
      <c r="U928" s="339"/>
      <c r="V928" s="339"/>
      <c r="W928" s="339"/>
      <c r="X928" s="339"/>
      <c r="Y928" s="5"/>
      <c r="Z928" s="911" t="s">
        <v>48</v>
      </c>
      <c r="AA928" s="938"/>
      <c r="AB928" s="938"/>
      <c r="AC928" s="942"/>
      <c r="AD928" s="425">
        <f t="shared" si="89"/>
        <v>0</v>
      </c>
      <c r="AE928" s="465"/>
      <c r="AF928" s="465"/>
      <c r="AG928" s="235"/>
      <c r="AH928" s="235"/>
      <c r="AI928" s="235"/>
      <c r="AJ928" s="235"/>
      <c r="AK928" s="182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</row>
    <row r="929" spans="1:142" s="10" customFormat="1" ht="15.5">
      <c r="A929" s="936">
        <v>12</v>
      </c>
      <c r="B929" s="937" t="s">
        <v>49</v>
      </c>
      <c r="C929" s="938">
        <f t="shared" si="90"/>
        <v>370.59999999999997</v>
      </c>
      <c r="D929" s="939">
        <f t="shared" si="91"/>
        <v>223.00666666666669</v>
      </c>
      <c r="E929" s="940">
        <v>222.28666666666669</v>
      </c>
      <c r="F929" s="941">
        <f t="shared" si="92"/>
        <v>0.59980212268393607</v>
      </c>
      <c r="G929" s="933"/>
      <c r="H929" s="339"/>
      <c r="I929" s="461"/>
      <c r="J929" s="461"/>
      <c r="K929" s="484">
        <f t="shared" si="93"/>
        <v>0</v>
      </c>
      <c r="L929" s="339"/>
      <c r="M929" s="339"/>
      <c r="N929" s="339"/>
      <c r="O929" s="339"/>
      <c r="P929" s="934"/>
      <c r="Q929" s="339"/>
      <c r="R929" s="339"/>
      <c r="S929" s="339"/>
      <c r="T929" s="339"/>
      <c r="U929" s="339"/>
      <c r="V929" s="339"/>
      <c r="W929" s="339"/>
      <c r="X929" s="339"/>
      <c r="Y929" s="5"/>
      <c r="Z929" s="911" t="s">
        <v>49</v>
      </c>
      <c r="AA929" s="938"/>
      <c r="AB929" s="938"/>
      <c r="AC929" s="942"/>
      <c r="AD929" s="425">
        <f t="shared" si="89"/>
        <v>0</v>
      </c>
      <c r="AE929" s="465"/>
      <c r="AF929" s="465"/>
      <c r="AG929" s="235"/>
      <c r="AH929" s="235"/>
      <c r="AI929" s="235"/>
      <c r="AJ929" s="235"/>
      <c r="AK929" s="182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</row>
    <row r="930" spans="1:142" s="10" customFormat="1" ht="15.5">
      <c r="A930" s="936">
        <v>13</v>
      </c>
      <c r="B930" s="937" t="s">
        <v>50</v>
      </c>
      <c r="C930" s="938">
        <f t="shared" si="90"/>
        <v>341</v>
      </c>
      <c r="D930" s="939">
        <f t="shared" si="91"/>
        <v>206.08444444444442</v>
      </c>
      <c r="E930" s="940">
        <v>204.41444444444443</v>
      </c>
      <c r="F930" s="941">
        <f t="shared" si="92"/>
        <v>0.59945584881068747</v>
      </c>
      <c r="G930" s="933"/>
      <c r="H930" s="339"/>
      <c r="I930" s="461"/>
      <c r="J930" s="461"/>
      <c r="K930" s="484">
        <f t="shared" si="93"/>
        <v>0</v>
      </c>
      <c r="L930" s="339"/>
      <c r="M930" s="339"/>
      <c r="N930" s="339"/>
      <c r="O930" s="339"/>
      <c r="P930" s="934"/>
      <c r="Q930" s="339"/>
      <c r="R930" s="339"/>
      <c r="S930" s="339"/>
      <c r="T930" s="339"/>
      <c r="U930" s="339"/>
      <c r="V930" s="339"/>
      <c r="W930" s="339"/>
      <c r="X930" s="339"/>
      <c r="Y930" s="5"/>
      <c r="Z930" s="911" t="s">
        <v>50</v>
      </c>
      <c r="AA930" s="938"/>
      <c r="AB930" s="938"/>
      <c r="AC930" s="942"/>
      <c r="AD930" s="425">
        <f t="shared" si="89"/>
        <v>0</v>
      </c>
      <c r="AE930" s="465"/>
      <c r="AF930" s="465"/>
      <c r="AG930" s="235"/>
      <c r="AH930" s="235"/>
      <c r="AI930" s="235"/>
      <c r="AJ930" s="235"/>
      <c r="AK930" s="182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</row>
    <row r="931" spans="1:142" s="10" customFormat="1" ht="15.5">
      <c r="A931" s="936">
        <v>14</v>
      </c>
      <c r="B931" s="937" t="s">
        <v>51</v>
      </c>
      <c r="C931" s="938">
        <f t="shared" si="90"/>
        <v>301.39999999999998</v>
      </c>
      <c r="D931" s="939">
        <f t="shared" si="91"/>
        <v>182.0888888888889</v>
      </c>
      <c r="E931" s="940">
        <v>180.53888888888889</v>
      </c>
      <c r="F931" s="941">
        <f t="shared" si="92"/>
        <v>0.59900095849000967</v>
      </c>
      <c r="G931" s="933"/>
      <c r="H931" s="339"/>
      <c r="I931" s="461"/>
      <c r="J931" s="461"/>
      <c r="K931" s="484">
        <f t="shared" si="93"/>
        <v>0</v>
      </c>
      <c r="L931" s="339"/>
      <c r="M931" s="339"/>
      <c r="N931" s="339"/>
      <c r="O931" s="339"/>
      <c r="P931" s="934"/>
      <c r="Q931" s="339"/>
      <c r="R931" s="339"/>
      <c r="S931" s="339"/>
      <c r="T931" s="339"/>
      <c r="U931" s="339"/>
      <c r="V931" s="339"/>
      <c r="W931" s="339"/>
      <c r="X931" s="339"/>
      <c r="Y931" s="5"/>
      <c r="Z931" s="911" t="s">
        <v>51</v>
      </c>
      <c r="AA931" s="938"/>
      <c r="AB931" s="938"/>
      <c r="AC931" s="942"/>
      <c r="AD931" s="425">
        <f t="shared" si="89"/>
        <v>0</v>
      </c>
      <c r="AE931" s="465"/>
      <c r="AF931" s="465"/>
      <c r="AG931" s="235"/>
      <c r="AH931" s="235"/>
      <c r="AI931" s="235"/>
      <c r="AJ931" s="235"/>
      <c r="AK931" s="182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</row>
    <row r="932" spans="1:142" s="10" customFormat="1" ht="15.5">
      <c r="A932" s="936">
        <v>15</v>
      </c>
      <c r="B932" s="937" t="s">
        <v>52</v>
      </c>
      <c r="C932" s="938">
        <f t="shared" si="90"/>
        <v>158.69999999999999</v>
      </c>
      <c r="D932" s="939">
        <f t="shared" si="91"/>
        <v>95.222222222222229</v>
      </c>
      <c r="E932" s="940">
        <v>95.222222222222229</v>
      </c>
      <c r="F932" s="941">
        <f t="shared" si="92"/>
        <v>0.60001400266050553</v>
      </c>
      <c r="G932" s="933"/>
      <c r="H932" s="339"/>
      <c r="I932" s="461"/>
      <c r="J932" s="461"/>
      <c r="K932" s="484">
        <f t="shared" si="93"/>
        <v>0</v>
      </c>
      <c r="L932" s="339"/>
      <c r="M932" s="339"/>
      <c r="N932" s="339"/>
      <c r="O932" s="339"/>
      <c r="P932" s="934"/>
      <c r="Q932" s="339"/>
      <c r="R932" s="339"/>
      <c r="S932" s="339"/>
      <c r="T932" s="339"/>
      <c r="U932" s="339"/>
      <c r="V932" s="339"/>
      <c r="W932" s="339"/>
      <c r="X932" s="339"/>
      <c r="Y932" s="5"/>
      <c r="Z932" s="911" t="s">
        <v>52</v>
      </c>
      <c r="AA932" s="938"/>
      <c r="AB932" s="938"/>
      <c r="AC932" s="942"/>
      <c r="AD932" s="425">
        <f t="shared" si="89"/>
        <v>0</v>
      </c>
      <c r="AE932" s="465"/>
      <c r="AF932" s="465"/>
      <c r="AG932" s="235"/>
      <c r="AH932" s="235"/>
      <c r="AI932" s="235"/>
      <c r="AJ932" s="235"/>
      <c r="AK932" s="182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</row>
    <row r="933" spans="1:142" s="10" customFormat="1" ht="15.5">
      <c r="A933" s="936">
        <v>16</v>
      </c>
      <c r="B933" s="937" t="s">
        <v>53</v>
      </c>
      <c r="C933" s="938">
        <f t="shared" si="90"/>
        <v>509.09999999999997</v>
      </c>
      <c r="D933" s="939">
        <f t="shared" si="91"/>
        <v>306.47555555555556</v>
      </c>
      <c r="E933" s="940">
        <v>305.26555555555558</v>
      </c>
      <c r="F933" s="941">
        <f t="shared" si="92"/>
        <v>0.59961806237587034</v>
      </c>
      <c r="G933" s="933"/>
      <c r="H933" s="339"/>
      <c r="I933" s="461"/>
      <c r="J933" s="461"/>
      <c r="K933" s="484">
        <f t="shared" si="93"/>
        <v>0</v>
      </c>
      <c r="L933" s="339"/>
      <c r="M933" s="339"/>
      <c r="N933" s="339"/>
      <c r="O933" s="339"/>
      <c r="P933" s="934"/>
      <c r="Q933" s="339"/>
      <c r="R933" s="339"/>
      <c r="S933" s="339"/>
      <c r="T933" s="339"/>
      <c r="U933" s="339"/>
      <c r="V933" s="339"/>
      <c r="W933" s="339"/>
      <c r="X933" s="339"/>
      <c r="Y933" s="5"/>
      <c r="Z933" s="911" t="s">
        <v>53</v>
      </c>
      <c r="AA933" s="938"/>
      <c r="AB933" s="938"/>
      <c r="AC933" s="942"/>
      <c r="AD933" s="425">
        <f t="shared" si="89"/>
        <v>0</v>
      </c>
      <c r="AE933" s="465"/>
      <c r="AF933" s="465"/>
      <c r="AG933" s="235"/>
      <c r="AH933" s="235"/>
      <c r="AI933" s="235"/>
      <c r="AJ933" s="235"/>
      <c r="AK933" s="182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</row>
    <row r="934" spans="1:142" s="10" customFormat="1" ht="15.5">
      <c r="A934" s="936">
        <v>17</v>
      </c>
      <c r="B934" s="937" t="s">
        <v>54</v>
      </c>
      <c r="C934" s="938">
        <f t="shared" si="90"/>
        <v>285.79999999999995</v>
      </c>
      <c r="D934" s="939">
        <f t="shared" si="91"/>
        <v>173.46444444444447</v>
      </c>
      <c r="E934" s="940">
        <v>171.15444444444444</v>
      </c>
      <c r="F934" s="941">
        <f t="shared" si="92"/>
        <v>0.59886089728636971</v>
      </c>
      <c r="G934" s="933"/>
      <c r="H934" s="339"/>
      <c r="I934" s="461"/>
      <c r="J934" s="461"/>
      <c r="K934" s="484">
        <f t="shared" si="93"/>
        <v>0</v>
      </c>
      <c r="L934" s="339"/>
      <c r="M934" s="339"/>
      <c r="N934" s="339"/>
      <c r="O934" s="339"/>
      <c r="P934" s="934"/>
      <c r="Q934" s="339"/>
      <c r="R934" s="339"/>
      <c r="S934" s="339"/>
      <c r="T934" s="339"/>
      <c r="U934" s="339"/>
      <c r="V934" s="339"/>
      <c r="W934" s="339"/>
      <c r="X934" s="339"/>
      <c r="Y934" s="5"/>
      <c r="Z934" s="911" t="s">
        <v>54</v>
      </c>
      <c r="AA934" s="938"/>
      <c r="AB934" s="938"/>
      <c r="AC934" s="942"/>
      <c r="AD934" s="425">
        <f t="shared" si="89"/>
        <v>0</v>
      </c>
      <c r="AE934" s="465"/>
      <c r="AF934" s="465"/>
      <c r="AG934" s="235"/>
      <c r="AH934" s="235"/>
      <c r="AI934" s="235"/>
      <c r="AJ934" s="235"/>
      <c r="AK934" s="182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</row>
    <row r="935" spans="1:142" s="10" customFormat="1" ht="15.5">
      <c r="A935" s="936">
        <v>18</v>
      </c>
      <c r="B935" s="937" t="s">
        <v>55</v>
      </c>
      <c r="C935" s="938">
        <f t="shared" si="90"/>
        <v>506</v>
      </c>
      <c r="D935" s="939">
        <f t="shared" si="91"/>
        <v>303.60000000000002</v>
      </c>
      <c r="E935" s="940">
        <v>303.60000000000002</v>
      </c>
      <c r="F935" s="941">
        <f t="shared" si="92"/>
        <v>0.60000000000000009</v>
      </c>
      <c r="G935" s="933"/>
      <c r="H935" s="339"/>
      <c r="I935" s="461"/>
      <c r="J935" s="461"/>
      <c r="K935" s="484">
        <f t="shared" si="93"/>
        <v>0</v>
      </c>
      <c r="L935" s="339"/>
      <c r="M935" s="339"/>
      <c r="N935" s="339"/>
      <c r="O935" s="339"/>
      <c r="P935" s="934"/>
      <c r="Q935" s="339"/>
      <c r="R935" s="339"/>
      <c r="S935" s="339"/>
      <c r="T935" s="339"/>
      <c r="U935" s="339"/>
      <c r="V935" s="339"/>
      <c r="W935" s="339"/>
      <c r="X935" s="339"/>
      <c r="Y935" s="5"/>
      <c r="Z935" s="911" t="s">
        <v>55</v>
      </c>
      <c r="AA935" s="938"/>
      <c r="AB935" s="938"/>
      <c r="AC935" s="942"/>
      <c r="AD935" s="425">
        <f t="shared" si="89"/>
        <v>0</v>
      </c>
      <c r="AE935" s="465"/>
      <c r="AF935" s="465"/>
      <c r="AG935" s="235"/>
      <c r="AH935" s="235"/>
      <c r="AI935" s="235"/>
      <c r="AJ935" s="235"/>
      <c r="AK935" s="182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</row>
    <row r="936" spans="1:142" s="10" customFormat="1" ht="15.5">
      <c r="A936" s="936">
        <v>19</v>
      </c>
      <c r="B936" s="937" t="s">
        <v>56</v>
      </c>
      <c r="C936" s="938">
        <f t="shared" si="90"/>
        <v>505.9</v>
      </c>
      <c r="D936" s="939">
        <f t="shared" si="91"/>
        <v>306.06</v>
      </c>
      <c r="E936" s="940">
        <v>303.23</v>
      </c>
      <c r="F936" s="941">
        <f t="shared" si="92"/>
        <v>0.59938723067799971</v>
      </c>
      <c r="G936" s="933"/>
      <c r="H936" s="339"/>
      <c r="I936" s="461"/>
      <c r="J936" s="461"/>
      <c r="K936" s="484">
        <f t="shared" si="93"/>
        <v>0</v>
      </c>
      <c r="L936" s="339"/>
      <c r="M936" s="339"/>
      <c r="N936" s="339"/>
      <c r="O936" s="339"/>
      <c r="P936" s="934"/>
      <c r="Q936" s="339"/>
      <c r="R936" s="339"/>
      <c r="S936" s="339"/>
      <c r="T936" s="339"/>
      <c r="U936" s="339"/>
      <c r="V936" s="339"/>
      <c r="W936" s="339"/>
      <c r="X936" s="339"/>
      <c r="Y936" s="5"/>
      <c r="Z936" s="911" t="s">
        <v>56</v>
      </c>
      <c r="AA936" s="938"/>
      <c r="AB936" s="938"/>
      <c r="AC936" s="942"/>
      <c r="AD936" s="425">
        <f t="shared" si="89"/>
        <v>0</v>
      </c>
      <c r="AE936" s="465"/>
      <c r="AF936" s="465"/>
      <c r="AG936" s="235"/>
      <c r="AH936" s="235"/>
      <c r="AI936" s="235"/>
      <c r="AJ936" s="235"/>
      <c r="AK936" s="182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</row>
    <row r="937" spans="1:142" ht="15.5">
      <c r="A937" s="936">
        <v>20</v>
      </c>
      <c r="B937" s="937" t="s">
        <v>57</v>
      </c>
      <c r="C937" s="938">
        <f t="shared" si="90"/>
        <v>604.20000000000005</v>
      </c>
      <c r="D937" s="939">
        <f t="shared" si="91"/>
        <v>363.5</v>
      </c>
      <c r="E937" s="940">
        <v>362.4</v>
      </c>
      <c r="F937" s="941">
        <f t="shared" si="92"/>
        <v>0.59980139026812307</v>
      </c>
      <c r="G937" s="933"/>
      <c r="H937" s="339"/>
      <c r="I937" s="461"/>
      <c r="J937" s="461"/>
      <c r="K937" s="484">
        <f t="shared" si="93"/>
        <v>0</v>
      </c>
      <c r="L937" s="339"/>
      <c r="M937" s="339"/>
      <c r="N937" s="339"/>
      <c r="O937" s="339"/>
      <c r="P937" s="934"/>
      <c r="Q937" s="339"/>
      <c r="R937" s="339"/>
      <c r="S937" s="339"/>
      <c r="T937" s="339"/>
      <c r="U937" s="339"/>
      <c r="V937" s="339"/>
      <c r="W937" s="339"/>
      <c r="X937" s="339"/>
      <c r="Z937" s="911" t="s">
        <v>57</v>
      </c>
      <c r="AA937" s="938"/>
      <c r="AB937" s="938"/>
      <c r="AC937" s="942"/>
      <c r="AD937" s="425">
        <f t="shared" si="89"/>
        <v>0</v>
      </c>
      <c r="AE937" s="465"/>
      <c r="AF937" s="465"/>
      <c r="AG937" s="235"/>
      <c r="AH937" s="235"/>
      <c r="AI937" s="235"/>
      <c r="AJ937" s="235"/>
      <c r="AK937" s="182"/>
    </row>
    <row r="938" spans="1:142" ht="15.5">
      <c r="A938" s="936">
        <v>21</v>
      </c>
      <c r="B938" s="937" t="s">
        <v>58</v>
      </c>
      <c r="C938" s="938">
        <f t="shared" si="90"/>
        <v>398.5</v>
      </c>
      <c r="D938" s="939">
        <f t="shared" si="91"/>
        <v>240.46</v>
      </c>
      <c r="E938" s="940">
        <v>238.93</v>
      </c>
      <c r="F938" s="941">
        <f t="shared" si="92"/>
        <v>0.59957340025094108</v>
      </c>
      <c r="G938" s="933"/>
      <c r="H938" s="339"/>
      <c r="I938" s="461"/>
      <c r="J938" s="461"/>
      <c r="K938" s="484">
        <f t="shared" si="93"/>
        <v>0</v>
      </c>
      <c r="L938" s="339"/>
      <c r="M938" s="339"/>
      <c r="N938" s="339"/>
      <c r="O938" s="339"/>
      <c r="P938" s="934"/>
      <c r="Q938" s="339"/>
      <c r="R938" s="339"/>
      <c r="S938" s="339"/>
      <c r="T938" s="339"/>
      <c r="U938" s="339"/>
      <c r="V938" s="339"/>
      <c r="W938" s="339"/>
      <c r="X938" s="339"/>
      <c r="Z938" s="911" t="s">
        <v>58</v>
      </c>
      <c r="AA938" s="938"/>
      <c r="AB938" s="938"/>
      <c r="AC938" s="942"/>
      <c r="AD938" s="425">
        <f t="shared" si="89"/>
        <v>0</v>
      </c>
      <c r="AE938" s="465"/>
      <c r="AF938" s="465"/>
      <c r="AG938" s="235"/>
      <c r="AH938" s="235"/>
      <c r="AI938" s="235"/>
      <c r="AJ938" s="235"/>
      <c r="AK938" s="182"/>
    </row>
    <row r="939" spans="1:142" ht="15.5">
      <c r="A939" s="936">
        <v>22</v>
      </c>
      <c r="B939" s="937" t="s">
        <v>59</v>
      </c>
      <c r="C939" s="938">
        <f t="shared" si="90"/>
        <v>695.90000000000009</v>
      </c>
      <c r="D939" s="939">
        <f t="shared" si="91"/>
        <v>417.4</v>
      </c>
      <c r="E939" s="940">
        <v>417.4</v>
      </c>
      <c r="F939" s="941">
        <f t="shared" si="92"/>
        <v>0.59979882166978005</v>
      </c>
      <c r="G939" s="933"/>
      <c r="H939" s="339"/>
      <c r="I939" s="461"/>
      <c r="J939" s="461"/>
      <c r="K939" s="484">
        <f t="shared" si="93"/>
        <v>0</v>
      </c>
      <c r="L939" s="339"/>
      <c r="M939" s="339"/>
      <c r="N939" s="339"/>
      <c r="O939" s="339"/>
      <c r="P939" s="934"/>
      <c r="Q939" s="339"/>
      <c r="R939" s="339"/>
      <c r="S939" s="339"/>
      <c r="T939" s="339"/>
      <c r="U939" s="339"/>
      <c r="V939" s="339"/>
      <c r="W939" s="339"/>
      <c r="X939" s="339"/>
      <c r="Z939" s="911" t="s">
        <v>59</v>
      </c>
      <c r="AA939" s="938"/>
      <c r="AB939" s="938"/>
      <c r="AC939" s="942"/>
      <c r="AD939" s="425">
        <f t="shared" si="89"/>
        <v>0</v>
      </c>
      <c r="AE939" s="465"/>
      <c r="AF939" s="465"/>
      <c r="AG939" s="235"/>
      <c r="AH939" s="235"/>
      <c r="AI939" s="235"/>
      <c r="AJ939" s="235"/>
      <c r="AK939" s="182"/>
    </row>
    <row r="940" spans="1:142" ht="15.5">
      <c r="A940" s="936">
        <v>23</v>
      </c>
      <c r="B940" s="937" t="s">
        <v>60</v>
      </c>
      <c r="C940" s="938">
        <f t="shared" si="90"/>
        <v>288.89999999999998</v>
      </c>
      <c r="D940" s="939">
        <f t="shared" si="91"/>
        <v>174.10888888888891</v>
      </c>
      <c r="E940" s="940">
        <v>173.2488888888889</v>
      </c>
      <c r="F940" s="462">
        <f t="shared" si="92"/>
        <v>0.5996846275143265</v>
      </c>
      <c r="G940" s="933"/>
      <c r="H940" s="339"/>
      <c r="I940" s="461"/>
      <c r="J940" s="461"/>
      <c r="K940" s="484">
        <f t="shared" si="93"/>
        <v>0</v>
      </c>
      <c r="L940" s="339"/>
      <c r="M940" s="339"/>
      <c r="N940" s="339"/>
      <c r="O940" s="339"/>
      <c r="P940" s="934"/>
      <c r="Q940" s="339"/>
      <c r="R940" s="339"/>
      <c r="S940" s="339"/>
      <c r="T940" s="339"/>
      <c r="U940" s="339"/>
      <c r="V940" s="339"/>
      <c r="W940" s="339"/>
      <c r="X940" s="339"/>
      <c r="Z940" s="911" t="s">
        <v>60</v>
      </c>
      <c r="AA940" s="938"/>
      <c r="AB940" s="938"/>
      <c r="AC940" s="942"/>
      <c r="AD940" s="425">
        <f t="shared" si="89"/>
        <v>0</v>
      </c>
      <c r="AE940" s="465"/>
      <c r="AF940" s="465"/>
      <c r="AG940" s="235"/>
      <c r="AH940" s="235"/>
      <c r="AI940" s="235"/>
      <c r="AJ940" s="235"/>
      <c r="AK940" s="182"/>
    </row>
    <row r="941" spans="1:142" ht="15.5">
      <c r="A941" s="936">
        <v>24</v>
      </c>
      <c r="B941" s="937" t="s">
        <v>61</v>
      </c>
      <c r="C941" s="938">
        <f t="shared" si="90"/>
        <v>278.60000000000002</v>
      </c>
      <c r="D941" s="939">
        <f t="shared" si="91"/>
        <v>168.64888888888885</v>
      </c>
      <c r="E941" s="940">
        <v>166.81888888888886</v>
      </c>
      <c r="F941" s="462">
        <f t="shared" si="92"/>
        <v>0.5987756241525084</v>
      </c>
      <c r="G941" s="933"/>
      <c r="H941" s="339"/>
      <c r="I941" s="461"/>
      <c r="J941" s="461"/>
      <c r="K941" s="484">
        <f t="shared" si="93"/>
        <v>0</v>
      </c>
      <c r="L941" s="907"/>
      <c r="M941" s="339"/>
      <c r="N941" s="339"/>
      <c r="O941" s="339"/>
      <c r="P941" s="934"/>
      <c r="Q941" s="339"/>
      <c r="R941" s="339"/>
      <c r="S941" s="339"/>
      <c r="T941" s="339"/>
      <c r="U941" s="339"/>
      <c r="V941" s="339"/>
      <c r="W941" s="339"/>
      <c r="X941" s="339"/>
      <c r="Z941" s="911" t="s">
        <v>61</v>
      </c>
      <c r="AA941" s="938"/>
      <c r="AB941" s="938"/>
      <c r="AC941" s="942"/>
      <c r="AD941" s="425">
        <f t="shared" si="89"/>
        <v>0</v>
      </c>
      <c r="AE941" s="465"/>
      <c r="AF941" s="465"/>
      <c r="AG941" s="235"/>
      <c r="AH941" s="235"/>
      <c r="AI941" s="235"/>
      <c r="AJ941" s="235"/>
      <c r="AK941" s="182"/>
    </row>
    <row r="942" spans="1:142" ht="15.5">
      <c r="A942" s="936">
        <v>25</v>
      </c>
      <c r="B942" s="937" t="s">
        <v>62</v>
      </c>
      <c r="C942" s="938">
        <f t="shared" si="90"/>
        <v>329.1</v>
      </c>
      <c r="D942" s="939">
        <f t="shared" si="91"/>
        <v>198.21111111111111</v>
      </c>
      <c r="E942" s="940">
        <v>197.21111111111111</v>
      </c>
      <c r="F942" s="462">
        <f t="shared" si="92"/>
        <v>0.59924372868766662</v>
      </c>
      <c r="G942" s="943"/>
      <c r="H942" s="907"/>
      <c r="I942" s="461"/>
      <c r="J942" s="461"/>
      <c r="K942" s="484">
        <f t="shared" si="93"/>
        <v>0</v>
      </c>
      <c r="L942" s="907"/>
      <c r="M942" s="907"/>
      <c r="N942" s="907"/>
      <c r="O942" s="907"/>
      <c r="P942" s="507"/>
      <c r="Q942" s="907"/>
      <c r="R942" s="907"/>
      <c r="S942" s="907"/>
      <c r="T942" s="907"/>
      <c r="U942" s="907"/>
      <c r="V942" s="907"/>
      <c r="W942" s="907"/>
      <c r="X942" s="907"/>
      <c r="Z942" s="911" t="s">
        <v>62</v>
      </c>
      <c r="AA942" s="938"/>
      <c r="AB942" s="938"/>
      <c r="AC942" s="942"/>
      <c r="AD942" s="425">
        <f t="shared" si="89"/>
        <v>0</v>
      </c>
      <c r="AE942" s="465"/>
      <c r="AF942" s="465"/>
      <c r="AG942" s="235"/>
      <c r="AH942" s="235"/>
      <c r="AI942" s="235"/>
      <c r="AJ942" s="235"/>
      <c r="AK942" s="182"/>
    </row>
    <row r="943" spans="1:142" s="15" customFormat="1" ht="15.5">
      <c r="A943" s="936">
        <v>26</v>
      </c>
      <c r="B943" s="937" t="s">
        <v>63</v>
      </c>
      <c r="C943" s="938">
        <f t="shared" si="90"/>
        <v>349.8</v>
      </c>
      <c r="D943" s="939">
        <f t="shared" si="91"/>
        <v>210.80222222222221</v>
      </c>
      <c r="E943" s="940">
        <v>209.76222222222222</v>
      </c>
      <c r="F943" s="462">
        <f t="shared" si="92"/>
        <v>0.59966329966329968</v>
      </c>
      <c r="G943" s="943"/>
      <c r="H943" s="907"/>
      <c r="I943" s="461"/>
      <c r="J943" s="461"/>
      <c r="K943" s="484">
        <f t="shared" si="93"/>
        <v>0</v>
      </c>
      <c r="L943" s="907"/>
      <c r="M943" s="907"/>
      <c r="N943" s="907"/>
      <c r="O943" s="907"/>
      <c r="P943" s="507"/>
      <c r="Q943" s="907"/>
      <c r="R943" s="907"/>
      <c r="S943" s="907"/>
      <c r="T943" s="907"/>
      <c r="U943" s="907"/>
      <c r="V943" s="907"/>
      <c r="W943" s="907"/>
      <c r="X943" s="907"/>
      <c r="Z943" s="911" t="s">
        <v>63</v>
      </c>
      <c r="AA943" s="938"/>
      <c r="AB943" s="938"/>
      <c r="AC943" s="942"/>
      <c r="AD943" s="425">
        <f t="shared" si="89"/>
        <v>0</v>
      </c>
      <c r="AE943" s="465"/>
      <c r="AF943" s="465"/>
      <c r="AG943" s="77"/>
      <c r="AH943" s="77"/>
      <c r="AI943" s="77"/>
      <c r="AJ943" s="77"/>
      <c r="AK943" s="265"/>
    </row>
    <row r="944" spans="1:142" s="15" customFormat="1" ht="15.5">
      <c r="A944" s="936">
        <v>27</v>
      </c>
      <c r="B944" s="937" t="s">
        <v>64</v>
      </c>
      <c r="C944" s="938">
        <f t="shared" si="90"/>
        <v>327.70000000000005</v>
      </c>
      <c r="D944" s="939">
        <f t="shared" si="91"/>
        <v>196.98444444444442</v>
      </c>
      <c r="E944" s="940">
        <v>196.56444444444443</v>
      </c>
      <c r="F944" s="462">
        <f t="shared" si="92"/>
        <v>0.5998304682467025</v>
      </c>
      <c r="G944" s="943"/>
      <c r="H944" s="907"/>
      <c r="I944" s="461"/>
      <c r="J944" s="461"/>
      <c r="K944" s="484">
        <f t="shared" si="93"/>
        <v>0</v>
      </c>
      <c r="L944" s="179"/>
      <c r="M944" s="907"/>
      <c r="N944" s="907"/>
      <c r="O944" s="907"/>
      <c r="P944" s="507"/>
      <c r="Q944" s="907"/>
      <c r="R944" s="907"/>
      <c r="S944" s="907"/>
      <c r="T944" s="907"/>
      <c r="U944" s="907"/>
      <c r="V944" s="907"/>
      <c r="W944" s="907"/>
      <c r="X944" s="907"/>
      <c r="Z944" s="911" t="s">
        <v>64</v>
      </c>
      <c r="AA944" s="461"/>
      <c r="AB944" s="461"/>
      <c r="AC944" s="942"/>
      <c r="AD944" s="425">
        <f t="shared" si="89"/>
        <v>0</v>
      </c>
      <c r="AE944" s="465"/>
      <c r="AF944" s="465"/>
      <c r="AG944" s="77"/>
      <c r="AH944" s="77"/>
      <c r="AI944" s="77"/>
      <c r="AJ944" s="77"/>
      <c r="AK944" s="265"/>
    </row>
    <row r="945" spans="1:37" s="15" customFormat="1" ht="15.5">
      <c r="A945" s="256">
        <v>28</v>
      </c>
      <c r="B945" s="937" t="s">
        <v>65</v>
      </c>
      <c r="C945" s="938">
        <f t="shared" si="90"/>
        <v>291.60000000000002</v>
      </c>
      <c r="D945" s="939">
        <f t="shared" si="91"/>
        <v>175.0888888888889</v>
      </c>
      <c r="E945" s="944">
        <v>175.0888888888889</v>
      </c>
      <c r="F945" s="462">
        <f t="shared" si="92"/>
        <v>0.60044200579180007</v>
      </c>
      <c r="G945" s="943"/>
      <c r="H945" s="907"/>
      <c r="I945" s="461"/>
      <c r="J945" s="461"/>
      <c r="K945" s="484">
        <f t="shared" si="93"/>
        <v>0</v>
      </c>
      <c r="L945" s="179"/>
      <c r="M945" s="907"/>
      <c r="N945" s="907"/>
      <c r="O945" s="907"/>
      <c r="P945" s="507"/>
      <c r="Q945" s="907"/>
      <c r="R945" s="907"/>
      <c r="S945" s="907"/>
      <c r="T945" s="907"/>
      <c r="U945" s="907"/>
      <c r="V945" s="907"/>
      <c r="W945" s="907"/>
      <c r="X945" s="907"/>
      <c r="Z945" s="911"/>
      <c r="AA945" s="461"/>
      <c r="AB945" s="461"/>
      <c r="AC945" s="942"/>
      <c r="AD945" s="425"/>
      <c r="AE945" s="465"/>
      <c r="AF945" s="465"/>
      <c r="AG945" s="77"/>
      <c r="AH945" s="77"/>
      <c r="AI945" s="77"/>
      <c r="AJ945" s="77"/>
      <c r="AK945" s="265"/>
    </row>
    <row r="946" spans="1:37" s="15" customFormat="1" ht="15.5">
      <c r="A946" s="256">
        <v>29</v>
      </c>
      <c r="B946" s="937" t="s">
        <v>66</v>
      </c>
      <c r="C946" s="938">
        <f t="shared" si="90"/>
        <v>174.5</v>
      </c>
      <c r="D946" s="939">
        <f t="shared" si="91"/>
        <v>104.83333333333334</v>
      </c>
      <c r="E946" s="944">
        <v>104.83333333333334</v>
      </c>
      <c r="F946" s="462">
        <f t="shared" si="92"/>
        <v>0.60076408787010516</v>
      </c>
      <c r="G946" s="943"/>
      <c r="H946" s="907"/>
      <c r="I946" s="461"/>
      <c r="J946" s="461"/>
      <c r="K946" s="484">
        <f t="shared" si="93"/>
        <v>0</v>
      </c>
      <c r="L946" s="179"/>
      <c r="M946" s="907"/>
      <c r="N946" s="907"/>
      <c r="O946" s="907"/>
      <c r="P946" s="507"/>
      <c r="Q946" s="907"/>
      <c r="R946" s="907"/>
      <c r="S946" s="907"/>
      <c r="T946" s="907"/>
      <c r="U946" s="907"/>
      <c r="V946" s="907"/>
      <c r="W946" s="907"/>
      <c r="X946" s="907"/>
      <c r="Z946" s="911"/>
      <c r="AA946" s="461"/>
      <c r="AB946" s="461"/>
      <c r="AC946" s="942"/>
      <c r="AD946" s="425"/>
      <c r="AE946" s="465"/>
      <c r="AF946" s="465"/>
      <c r="AG946" s="77"/>
      <c r="AH946" s="77"/>
      <c r="AI946" s="77"/>
      <c r="AJ946" s="77"/>
      <c r="AK946" s="265"/>
    </row>
    <row r="947" spans="1:37" s="15" customFormat="1" ht="15.5">
      <c r="A947" s="256">
        <v>30</v>
      </c>
      <c r="B947" s="937" t="s">
        <v>67</v>
      </c>
      <c r="C947" s="938">
        <f t="shared" si="90"/>
        <v>259.8</v>
      </c>
      <c r="D947" s="939">
        <f t="shared" si="91"/>
        <v>156.02222222222224</v>
      </c>
      <c r="E947" s="944">
        <v>156.02222222222224</v>
      </c>
      <c r="F947" s="462">
        <f t="shared" si="92"/>
        <v>0.6005474296467368</v>
      </c>
      <c r="G947" s="943"/>
      <c r="H947" s="907"/>
      <c r="I947" s="461"/>
      <c r="J947" s="461"/>
      <c r="K947" s="484">
        <f t="shared" si="93"/>
        <v>0</v>
      </c>
      <c r="L947" s="179"/>
      <c r="M947" s="907"/>
      <c r="N947" s="907"/>
      <c r="O947" s="907"/>
      <c r="P947" s="507"/>
      <c r="Q947" s="907"/>
      <c r="R947" s="907"/>
      <c r="S947" s="907"/>
      <c r="T947" s="907"/>
      <c r="U947" s="907"/>
      <c r="V947" s="907"/>
      <c r="W947" s="907"/>
      <c r="X947" s="907"/>
      <c r="Z947" s="911"/>
      <c r="AA947" s="461"/>
      <c r="AB947" s="461"/>
      <c r="AC947" s="942"/>
      <c r="AD947" s="425"/>
      <c r="AE947" s="465"/>
      <c r="AF947" s="465"/>
      <c r="AG947" s="77"/>
      <c r="AH947" s="77"/>
      <c r="AI947" s="77"/>
      <c r="AJ947" s="77"/>
      <c r="AK947" s="265"/>
    </row>
    <row r="948" spans="1:37" s="15" customFormat="1" ht="15.5">
      <c r="A948" s="256">
        <v>31</v>
      </c>
      <c r="B948" s="937" t="s">
        <v>68</v>
      </c>
      <c r="C948" s="938">
        <f t="shared" si="90"/>
        <v>118.1</v>
      </c>
      <c r="D948" s="939">
        <f t="shared" si="91"/>
        <v>70.988888888888894</v>
      </c>
      <c r="E948" s="944">
        <v>70.988888888888894</v>
      </c>
      <c r="F948" s="462">
        <f t="shared" si="92"/>
        <v>0.60109135384325907</v>
      </c>
      <c r="G948" s="943"/>
      <c r="H948" s="907"/>
      <c r="I948" s="461"/>
      <c r="J948" s="461"/>
      <c r="K948" s="484">
        <f t="shared" si="93"/>
        <v>0</v>
      </c>
      <c r="L948" s="179"/>
      <c r="M948" s="907"/>
      <c r="N948" s="907"/>
      <c r="O948" s="907"/>
      <c r="P948" s="507"/>
      <c r="Q948" s="907"/>
      <c r="R948" s="907"/>
      <c r="S948" s="907"/>
      <c r="T948" s="907"/>
      <c r="U948" s="907"/>
      <c r="V948" s="907"/>
      <c r="W948" s="907"/>
      <c r="X948" s="907"/>
      <c r="Z948" s="911"/>
      <c r="AA948" s="461"/>
      <c r="AB948" s="461"/>
      <c r="AC948" s="942"/>
      <c r="AD948" s="425"/>
      <c r="AE948" s="465"/>
      <c r="AF948" s="465"/>
      <c r="AG948" s="77"/>
      <c r="AH948" s="77"/>
      <c r="AI948" s="77"/>
      <c r="AJ948" s="77"/>
      <c r="AK948" s="265"/>
    </row>
    <row r="949" spans="1:37" s="15" customFormat="1" ht="15.5">
      <c r="A949" s="256">
        <v>32</v>
      </c>
      <c r="B949" s="937" t="s">
        <v>69</v>
      </c>
      <c r="C949" s="938">
        <f t="shared" si="90"/>
        <v>134.80000000000001</v>
      </c>
      <c r="D949" s="939">
        <f t="shared" si="91"/>
        <v>81.011111111111106</v>
      </c>
      <c r="E949" s="944">
        <v>81.011111111111106</v>
      </c>
      <c r="F949" s="462">
        <f t="shared" si="92"/>
        <v>0.60097263435542359</v>
      </c>
      <c r="G949" s="943"/>
      <c r="H949" s="907"/>
      <c r="I949" s="461"/>
      <c r="J949" s="461"/>
      <c r="K949" s="484">
        <f t="shared" si="93"/>
        <v>0</v>
      </c>
      <c r="L949" s="179"/>
      <c r="M949" s="907"/>
      <c r="N949" s="907"/>
      <c r="O949" s="907"/>
      <c r="P949" s="507"/>
      <c r="Q949" s="907"/>
      <c r="R949" s="907"/>
      <c r="S949" s="907"/>
      <c r="T949" s="907"/>
      <c r="U949" s="907"/>
      <c r="V949" s="907"/>
      <c r="W949" s="907"/>
      <c r="X949" s="907"/>
      <c r="Z949" s="911"/>
      <c r="AA949" s="461"/>
      <c r="AB949" s="461"/>
      <c r="AC949" s="942"/>
      <c r="AD949" s="425"/>
      <c r="AE949" s="465"/>
      <c r="AF949" s="465"/>
      <c r="AG949" s="77"/>
      <c r="AH949" s="77"/>
      <c r="AI949" s="77"/>
      <c r="AJ949" s="77"/>
      <c r="AK949" s="265"/>
    </row>
    <row r="950" spans="1:37" ht="16" thickBot="1">
      <c r="A950" s="657">
        <v>33</v>
      </c>
      <c r="B950" s="945" t="s">
        <v>70</v>
      </c>
      <c r="C950" s="946">
        <f t="shared" si="90"/>
        <v>165.4</v>
      </c>
      <c r="D950" s="947">
        <f t="shared" si="91"/>
        <v>99.37777777777778</v>
      </c>
      <c r="E950" s="881">
        <v>99.37777777777778</v>
      </c>
      <c r="F950" s="948">
        <f t="shared" si="92"/>
        <v>0.60083299744726593</v>
      </c>
      <c r="G950" s="943"/>
      <c r="H950" s="907"/>
      <c r="I950" s="461"/>
      <c r="J950" s="461"/>
      <c r="K950" s="484">
        <f t="shared" si="93"/>
        <v>0</v>
      </c>
      <c r="L950" s="907"/>
      <c r="M950" s="907"/>
      <c r="N950" s="907"/>
      <c r="O950" s="907"/>
      <c r="P950" s="507"/>
      <c r="Q950" s="907"/>
      <c r="R950" s="907"/>
      <c r="S950" s="907"/>
      <c r="T950" s="907"/>
      <c r="U950" s="907"/>
      <c r="V950" s="907"/>
      <c r="W950" s="907"/>
      <c r="X950" s="907"/>
      <c r="Z950" s="235" t="s">
        <v>75</v>
      </c>
      <c r="AA950" s="949">
        <f>SUM(AA918:AA944)</f>
        <v>0</v>
      </c>
      <c r="AB950" s="949"/>
      <c r="AC950" s="942">
        <f>SUM(AC918:AC944)</f>
        <v>0</v>
      </c>
      <c r="AD950" s="465">
        <f t="shared" si="89"/>
        <v>0</v>
      </c>
      <c r="AE950" s="465"/>
      <c r="AF950" s="465"/>
      <c r="AG950" s="235"/>
      <c r="AH950" s="235"/>
      <c r="AI950" s="235"/>
      <c r="AJ950" s="235"/>
      <c r="AK950" s="182"/>
    </row>
    <row r="951" spans="1:37" s="15" customFormat="1" ht="15" thickBot="1">
      <c r="A951" s="661"/>
      <c r="B951" s="950" t="s">
        <v>84</v>
      </c>
      <c r="C951" s="951">
        <f>SUM(C918:C950)</f>
        <v>11899.799999999997</v>
      </c>
      <c r="D951" s="952">
        <f t="shared" si="91"/>
        <v>7162.1999999999989</v>
      </c>
      <c r="E951" s="953">
        <f>SUM(E918:E950)</f>
        <v>7137.0999999999985</v>
      </c>
      <c r="F951" s="954">
        <f t="shared" si="92"/>
        <v>0.59976638262827953</v>
      </c>
      <c r="G951" s="955"/>
      <c r="H951" s="179"/>
      <c r="I951" s="484">
        <f>SUM(I918:I950)</f>
        <v>0</v>
      </c>
      <c r="J951" s="484">
        <f>SUM(J918:J950)</f>
        <v>0</v>
      </c>
      <c r="K951" s="484">
        <f t="shared" si="93"/>
        <v>0</v>
      </c>
      <c r="L951" s="929"/>
      <c r="M951" s="179"/>
      <c r="N951" s="179"/>
      <c r="O951" s="179"/>
      <c r="P951" s="921"/>
      <c r="Q951" s="179"/>
      <c r="R951" s="179"/>
      <c r="S951" s="179"/>
      <c r="T951" s="179"/>
      <c r="U951" s="179"/>
      <c r="V951" s="179"/>
      <c r="W951" s="179"/>
      <c r="X951" s="179"/>
    </row>
    <row r="952" spans="1:37" ht="14.5">
      <c r="A952" s="283"/>
      <c r="B952" s="368"/>
      <c r="C952" s="739"/>
      <c r="D952" s="332"/>
      <c r="F952" s="380"/>
      <c r="G952" s="955"/>
      <c r="H952" s="179"/>
      <c r="J952" s="378"/>
      <c r="K952" s="378"/>
      <c r="L952" s="378"/>
      <c r="M952" s="179"/>
      <c r="N952" s="179"/>
      <c r="O952" s="179"/>
      <c r="P952" s="921"/>
      <c r="Q952" s="179"/>
      <c r="R952" s="179"/>
      <c r="S952" s="179"/>
      <c r="T952" s="179"/>
      <c r="U952" s="179"/>
      <c r="V952" s="179"/>
      <c r="W952" s="179"/>
      <c r="X952" s="179"/>
    </row>
    <row r="953" spans="1:37" s="374" customFormat="1">
      <c r="A953" s="373" t="s">
        <v>239</v>
      </c>
      <c r="B953" s="373"/>
      <c r="C953" s="373"/>
      <c r="E953" s="375"/>
      <c r="G953" s="599"/>
      <c r="H953" s="599"/>
      <c r="I953" s="365"/>
      <c r="J953" s="599"/>
      <c r="K953" s="599"/>
      <c r="L953" s="599"/>
      <c r="M953" s="599"/>
      <c r="N953" s="599"/>
      <c r="O953" s="599"/>
      <c r="P953" s="439"/>
      <c r="Q953" s="599"/>
      <c r="R953" s="599"/>
      <c r="S953" s="599"/>
      <c r="T953" s="599"/>
      <c r="U953" s="599"/>
      <c r="V953" s="599"/>
      <c r="W953" s="599"/>
      <c r="X953" s="599"/>
    </row>
    <row r="954" spans="1:37" s="67" customFormat="1" ht="13.5" thickBot="1">
      <c r="A954" s="514" t="s">
        <v>379</v>
      </c>
      <c r="B954" s="514"/>
      <c r="C954" s="514"/>
      <c r="E954" s="68"/>
      <c r="G954" s="376"/>
      <c r="H954" s="378"/>
      <c r="I954" s="147"/>
      <c r="J954" s="182"/>
      <c r="K954" s="182"/>
      <c r="L954" s="182"/>
      <c r="M954" s="378"/>
      <c r="N954" s="378"/>
      <c r="O954" s="378"/>
      <c r="P954" s="379"/>
      <c r="Q954" s="378"/>
      <c r="R954" s="378"/>
      <c r="S954" s="378"/>
      <c r="T954" s="378"/>
      <c r="U954" s="378"/>
      <c r="V954" s="378"/>
      <c r="W954" s="378"/>
      <c r="X954" s="378"/>
    </row>
    <row r="955" spans="1:37" ht="39">
      <c r="A955" s="333" t="s">
        <v>100</v>
      </c>
      <c r="B955" s="88" t="s">
        <v>101</v>
      </c>
      <c r="C955" s="88" t="str">
        <f>C917</f>
        <v xml:space="preserve">Allocation for 2019-20                                     </v>
      </c>
      <c r="D955" s="88" t="s">
        <v>121</v>
      </c>
      <c r="E955" s="508" t="s">
        <v>380</v>
      </c>
      <c r="F955" s="956" t="s">
        <v>381</v>
      </c>
      <c r="G955" s="616"/>
      <c r="H955" s="182"/>
      <c r="I955" s="1252" t="s">
        <v>163</v>
      </c>
      <c r="J955" s="1253"/>
      <c r="K955" s="1254"/>
      <c r="L955" s="182"/>
      <c r="M955" s="182"/>
      <c r="N955" s="182"/>
      <c r="O955" s="182"/>
      <c r="P955" s="957"/>
      <c r="Q955" s="182"/>
      <c r="R955" s="182"/>
      <c r="S955" s="182"/>
      <c r="T955" s="182"/>
      <c r="U955" s="182"/>
      <c r="V955" s="182"/>
      <c r="W955" s="182"/>
      <c r="X955" s="182"/>
      <c r="AA955" s="601" t="s">
        <v>240</v>
      </c>
      <c r="AB955" s="601"/>
      <c r="AC955" s="935" t="s">
        <v>241</v>
      </c>
      <c r="AD955" s="495" t="s">
        <v>75</v>
      </c>
      <c r="AE955" s="519"/>
      <c r="AF955" s="519"/>
    </row>
    <row r="956" spans="1:37" ht="15.5">
      <c r="A956" s="386">
        <v>1</v>
      </c>
      <c r="B956" s="937" t="s">
        <v>38</v>
      </c>
      <c r="C956" s="698">
        <f>C879</f>
        <v>462</v>
      </c>
      <c r="D956" s="698">
        <f>F879</f>
        <v>277.52444444444444</v>
      </c>
      <c r="E956" s="698">
        <v>0</v>
      </c>
      <c r="F956" s="345">
        <f>E956/C956</f>
        <v>0</v>
      </c>
      <c r="G956" s="616"/>
      <c r="H956" s="182"/>
      <c r="I956" s="958"/>
      <c r="J956" s="958"/>
      <c r="K956" s="484">
        <f>I956+J956</f>
        <v>0</v>
      </c>
      <c r="L956" s="182"/>
      <c r="M956" s="182"/>
      <c r="N956" s="182"/>
      <c r="O956" s="182"/>
      <c r="P956" s="957"/>
      <c r="Q956" s="182"/>
      <c r="R956" s="182"/>
      <c r="S956" s="182"/>
      <c r="T956" s="182"/>
      <c r="U956" s="182"/>
      <c r="V956" s="182"/>
      <c r="W956" s="182"/>
      <c r="X956" s="182"/>
      <c r="AA956" s="938"/>
      <c r="AB956" s="938"/>
      <c r="AC956" s="942"/>
      <c r="AD956" s="425">
        <f t="shared" ref="AD956:AD988" si="94">SUM(AA956:AC956)</f>
        <v>0</v>
      </c>
      <c r="AE956" s="331"/>
      <c r="AF956" s="331"/>
    </row>
    <row r="957" spans="1:37" ht="15.5">
      <c r="A957" s="386">
        <v>2</v>
      </c>
      <c r="B957" s="937" t="s">
        <v>39</v>
      </c>
      <c r="C957" s="698">
        <f t="shared" ref="C957:C989" si="95">C880</f>
        <v>625.70000000000005</v>
      </c>
      <c r="D957" s="698">
        <f t="shared" ref="D957:D989" si="96">F880</f>
        <v>376.22666666666669</v>
      </c>
      <c r="E957" s="698">
        <v>0</v>
      </c>
      <c r="F957" s="345">
        <f t="shared" ref="F957:F989" si="97">E957/C957</f>
        <v>0</v>
      </c>
      <c r="G957" s="616"/>
      <c r="H957" s="182"/>
      <c r="I957" s="958"/>
      <c r="J957" s="958"/>
      <c r="K957" s="484">
        <f t="shared" ref="K957:K989" si="98">I957+J957</f>
        <v>0</v>
      </c>
      <c r="L957" s="182"/>
      <c r="M957" s="182"/>
      <c r="N957" s="182"/>
      <c r="O957" s="182"/>
      <c r="P957" s="957"/>
      <c r="Q957" s="182"/>
      <c r="R957" s="182"/>
      <c r="S957" s="182"/>
      <c r="T957" s="182"/>
      <c r="U957" s="182"/>
      <c r="V957" s="182"/>
      <c r="W957" s="182"/>
      <c r="X957" s="182"/>
      <c r="AA957" s="938"/>
      <c r="AB957" s="938"/>
      <c r="AC957" s="942"/>
      <c r="AD957" s="425">
        <f t="shared" si="94"/>
        <v>0</v>
      </c>
      <c r="AE957" s="331"/>
      <c r="AF957" s="331"/>
    </row>
    <row r="958" spans="1:37" ht="15.5">
      <c r="A958" s="386">
        <v>3</v>
      </c>
      <c r="B958" s="937" t="s">
        <v>40</v>
      </c>
      <c r="C958" s="698">
        <f t="shared" si="95"/>
        <v>306</v>
      </c>
      <c r="D958" s="698">
        <f t="shared" si="96"/>
        <v>183.6</v>
      </c>
      <c r="E958" s="698">
        <v>0</v>
      </c>
      <c r="F958" s="345">
        <f t="shared" si="97"/>
        <v>0</v>
      </c>
      <c r="G958" s="616"/>
      <c r="H958" s="182"/>
      <c r="I958" s="958"/>
      <c r="J958" s="958"/>
      <c r="K958" s="484">
        <f t="shared" si="98"/>
        <v>0</v>
      </c>
      <c r="L958" s="182"/>
      <c r="M958" s="182"/>
      <c r="N958" s="182"/>
      <c r="O958" s="182"/>
      <c r="P958" s="957"/>
      <c r="Q958" s="182"/>
      <c r="R958" s="182"/>
      <c r="S958" s="182"/>
      <c r="T958" s="182"/>
      <c r="U958" s="182"/>
      <c r="V958" s="182"/>
      <c r="W958" s="182"/>
      <c r="X958" s="182"/>
      <c r="AA958" s="938"/>
      <c r="AB958" s="938"/>
      <c r="AC958" s="942"/>
      <c r="AD958" s="425">
        <f t="shared" si="94"/>
        <v>0</v>
      </c>
      <c r="AE958" s="331"/>
      <c r="AF958" s="331"/>
    </row>
    <row r="959" spans="1:37" ht="15.5">
      <c r="A959" s="386">
        <v>4</v>
      </c>
      <c r="B959" s="937" t="s">
        <v>41</v>
      </c>
      <c r="C959" s="698">
        <f t="shared" si="95"/>
        <v>548.5</v>
      </c>
      <c r="D959" s="698">
        <f t="shared" si="96"/>
        <v>329.09999999999997</v>
      </c>
      <c r="E959" s="698">
        <v>0</v>
      </c>
      <c r="F959" s="345">
        <f t="shared" si="97"/>
        <v>0</v>
      </c>
      <c r="G959" s="616"/>
      <c r="H959" s="182"/>
      <c r="I959" s="958"/>
      <c r="J959" s="958"/>
      <c r="K959" s="484">
        <f t="shared" si="98"/>
        <v>0</v>
      </c>
      <c r="L959" s="182"/>
      <c r="M959" s="182"/>
      <c r="N959" s="182"/>
      <c r="O959" s="182"/>
      <c r="P959" s="957"/>
      <c r="Q959" s="182"/>
      <c r="R959" s="182"/>
      <c r="S959" s="182"/>
      <c r="T959" s="182"/>
      <c r="U959" s="182"/>
      <c r="V959" s="182"/>
      <c r="W959" s="182"/>
      <c r="X959" s="182"/>
      <c r="AA959" s="938"/>
      <c r="AB959" s="938"/>
      <c r="AC959" s="942"/>
      <c r="AD959" s="425">
        <f t="shared" si="94"/>
        <v>0</v>
      </c>
      <c r="AE959" s="331"/>
      <c r="AF959" s="331"/>
    </row>
    <row r="960" spans="1:37" ht="15.5">
      <c r="A960" s="386">
        <v>5</v>
      </c>
      <c r="B960" s="937" t="s">
        <v>42</v>
      </c>
      <c r="C960" s="698">
        <f t="shared" si="95"/>
        <v>265</v>
      </c>
      <c r="D960" s="698">
        <f t="shared" si="96"/>
        <v>159</v>
      </c>
      <c r="E960" s="698">
        <v>0</v>
      </c>
      <c r="F960" s="345">
        <f t="shared" si="97"/>
        <v>0</v>
      </c>
      <c r="G960" s="616"/>
      <c r="H960" s="182"/>
      <c r="I960" s="958"/>
      <c r="J960" s="958"/>
      <c r="K960" s="484">
        <f t="shared" si="98"/>
        <v>0</v>
      </c>
      <c r="L960" s="182"/>
      <c r="M960" s="182"/>
      <c r="N960" s="182"/>
      <c r="O960" s="182"/>
      <c r="P960" s="957"/>
      <c r="Q960" s="182"/>
      <c r="R960" s="182"/>
      <c r="S960" s="182"/>
      <c r="T960" s="182"/>
      <c r="U960" s="182"/>
      <c r="V960" s="182"/>
      <c r="W960" s="182"/>
      <c r="X960" s="182"/>
      <c r="AA960" s="938"/>
      <c r="AB960" s="938"/>
      <c r="AC960" s="942"/>
      <c r="AD960" s="425">
        <f t="shared" si="94"/>
        <v>0</v>
      </c>
      <c r="AE960" s="331"/>
      <c r="AF960" s="331"/>
    </row>
    <row r="961" spans="1:32" ht="15.5">
      <c r="A961" s="386">
        <v>6</v>
      </c>
      <c r="B961" s="937" t="s">
        <v>43</v>
      </c>
      <c r="C961" s="698">
        <f t="shared" si="95"/>
        <v>300.8</v>
      </c>
      <c r="D961" s="698">
        <f t="shared" si="96"/>
        <v>180.47777777777776</v>
      </c>
      <c r="E961" s="698">
        <v>0</v>
      </c>
      <c r="F961" s="345">
        <f t="shared" si="97"/>
        <v>0</v>
      </c>
      <c r="G961" s="616"/>
      <c r="H961" s="182"/>
      <c r="I961" s="958"/>
      <c r="J961" s="958"/>
      <c r="K961" s="484">
        <f t="shared" si="98"/>
        <v>0</v>
      </c>
      <c r="L961" s="182"/>
      <c r="M961" s="182"/>
      <c r="N961" s="182"/>
      <c r="O961" s="182"/>
      <c r="P961" s="957"/>
      <c r="Q961" s="182"/>
      <c r="R961" s="182"/>
      <c r="S961" s="182"/>
      <c r="T961" s="182"/>
      <c r="U961" s="182"/>
      <c r="V961" s="182"/>
      <c r="W961" s="182"/>
      <c r="X961" s="182"/>
      <c r="AA961" s="938"/>
      <c r="AB961" s="938"/>
      <c r="AC961" s="942"/>
      <c r="AD961" s="425">
        <f t="shared" si="94"/>
        <v>0</v>
      </c>
      <c r="AE961" s="331"/>
      <c r="AF961" s="331"/>
    </row>
    <row r="962" spans="1:32" ht="15.5">
      <c r="A962" s="386">
        <v>7</v>
      </c>
      <c r="B962" s="937" t="s">
        <v>44</v>
      </c>
      <c r="C962" s="698">
        <f t="shared" si="95"/>
        <v>361.7</v>
      </c>
      <c r="D962" s="698">
        <f t="shared" si="96"/>
        <v>218.18666666666667</v>
      </c>
      <c r="E962" s="698">
        <v>0</v>
      </c>
      <c r="F962" s="345">
        <f t="shared" si="97"/>
        <v>0</v>
      </c>
      <c r="G962" s="616"/>
      <c r="H962" s="182"/>
      <c r="I962" s="958"/>
      <c r="J962" s="958"/>
      <c r="K962" s="484">
        <f t="shared" si="98"/>
        <v>0</v>
      </c>
      <c r="L962" s="182"/>
      <c r="M962" s="182"/>
      <c r="N962" s="182"/>
      <c r="O962" s="182"/>
      <c r="P962" s="957"/>
      <c r="Q962" s="182"/>
      <c r="R962" s="182"/>
      <c r="S962" s="182"/>
      <c r="T962" s="182"/>
      <c r="U962" s="182"/>
      <c r="V962" s="182"/>
      <c r="W962" s="182"/>
      <c r="X962" s="182"/>
      <c r="AA962" s="938"/>
      <c r="AB962" s="938"/>
      <c r="AC962" s="942"/>
      <c r="AD962" s="425">
        <f t="shared" si="94"/>
        <v>0</v>
      </c>
      <c r="AE962" s="331"/>
      <c r="AF962" s="331"/>
    </row>
    <row r="963" spans="1:32" ht="15.5">
      <c r="A963" s="386">
        <v>8</v>
      </c>
      <c r="B963" s="937" t="s">
        <v>45</v>
      </c>
      <c r="C963" s="698">
        <f t="shared" si="95"/>
        <v>649.70000000000005</v>
      </c>
      <c r="D963" s="698">
        <f t="shared" si="96"/>
        <v>390.57777777777778</v>
      </c>
      <c r="E963" s="698">
        <v>0</v>
      </c>
      <c r="F963" s="345">
        <f t="shared" si="97"/>
        <v>0</v>
      </c>
      <c r="G963" s="616"/>
      <c r="H963" s="182"/>
      <c r="I963" s="958"/>
      <c r="J963" s="958"/>
      <c r="K963" s="484">
        <f t="shared" si="98"/>
        <v>0</v>
      </c>
      <c r="L963" s="182"/>
      <c r="M963" s="182"/>
      <c r="N963" s="182"/>
      <c r="O963" s="182"/>
      <c r="P963" s="957"/>
      <c r="Q963" s="182"/>
      <c r="R963" s="182"/>
      <c r="S963" s="182"/>
      <c r="T963" s="182"/>
      <c r="U963" s="182"/>
      <c r="V963" s="182"/>
      <c r="W963" s="182"/>
      <c r="X963" s="182"/>
      <c r="AA963" s="938"/>
      <c r="AB963" s="938"/>
      <c r="AC963" s="942"/>
      <c r="AD963" s="425">
        <f t="shared" si="94"/>
        <v>0</v>
      </c>
      <c r="AE963" s="331"/>
      <c r="AF963" s="331"/>
    </row>
    <row r="964" spans="1:32" ht="15.5">
      <c r="A964" s="386">
        <v>9</v>
      </c>
      <c r="B964" s="937" t="s">
        <v>46</v>
      </c>
      <c r="C964" s="698">
        <f t="shared" si="95"/>
        <v>391.1</v>
      </c>
      <c r="D964" s="698">
        <f t="shared" si="96"/>
        <v>236.13111111111112</v>
      </c>
      <c r="E964" s="698">
        <v>0</v>
      </c>
      <c r="F964" s="345">
        <f t="shared" si="97"/>
        <v>0</v>
      </c>
      <c r="G964" s="616"/>
      <c r="H964" s="182"/>
      <c r="I964" s="958"/>
      <c r="J964" s="958"/>
      <c r="K964" s="484">
        <f t="shared" si="98"/>
        <v>0</v>
      </c>
      <c r="L964" s="182"/>
      <c r="M964" s="182"/>
      <c r="N964" s="182"/>
      <c r="O964" s="182"/>
      <c r="P964" s="957"/>
      <c r="Q964" s="182"/>
      <c r="R964" s="182"/>
      <c r="S964" s="182"/>
      <c r="T964" s="182"/>
      <c r="U964" s="182"/>
      <c r="V964" s="182"/>
      <c r="W964" s="182"/>
      <c r="X964" s="182"/>
      <c r="AA964" s="938"/>
      <c r="AB964" s="938"/>
      <c r="AC964" s="942"/>
      <c r="AD964" s="425">
        <f t="shared" si="94"/>
        <v>0</v>
      </c>
      <c r="AE964" s="331"/>
      <c r="AF964" s="331"/>
    </row>
    <row r="965" spans="1:32" ht="15.5">
      <c r="A965" s="386">
        <v>10</v>
      </c>
      <c r="B965" s="937" t="s">
        <v>47</v>
      </c>
      <c r="C965" s="698">
        <f t="shared" si="95"/>
        <v>125.2</v>
      </c>
      <c r="D965" s="698">
        <f t="shared" si="96"/>
        <v>76.064444444444447</v>
      </c>
      <c r="E965" s="698">
        <v>0</v>
      </c>
      <c r="F965" s="345">
        <f t="shared" si="97"/>
        <v>0</v>
      </c>
      <c r="G965" s="616"/>
      <c r="H965" s="182"/>
      <c r="I965" s="958"/>
      <c r="J965" s="958"/>
      <c r="K965" s="484">
        <f t="shared" si="98"/>
        <v>0</v>
      </c>
      <c r="L965" s="182"/>
      <c r="M965" s="182"/>
      <c r="N965" s="182"/>
      <c r="O965" s="182"/>
      <c r="P965" s="957"/>
      <c r="Q965" s="182"/>
      <c r="R965" s="182"/>
      <c r="S965" s="182"/>
      <c r="T965" s="182"/>
      <c r="U965" s="182"/>
      <c r="V965" s="182"/>
      <c r="W965" s="182"/>
      <c r="X965" s="182"/>
      <c r="AA965" s="938"/>
      <c r="AB965" s="938"/>
      <c r="AC965" s="942"/>
      <c r="AD965" s="425">
        <f t="shared" si="94"/>
        <v>0</v>
      </c>
      <c r="AE965" s="331"/>
      <c r="AF965" s="331"/>
    </row>
    <row r="966" spans="1:32" ht="15.5">
      <c r="A966" s="386">
        <v>11</v>
      </c>
      <c r="B966" s="937" t="s">
        <v>48</v>
      </c>
      <c r="C966" s="698">
        <f t="shared" si="95"/>
        <v>468.7</v>
      </c>
      <c r="D966" s="698">
        <f t="shared" si="96"/>
        <v>281.87111111111113</v>
      </c>
      <c r="E966" s="698">
        <v>0</v>
      </c>
      <c r="F966" s="345">
        <f t="shared" si="97"/>
        <v>0</v>
      </c>
      <c r="G966" s="616"/>
      <c r="H966" s="182"/>
      <c r="I966" s="958"/>
      <c r="J966" s="958"/>
      <c r="K966" s="484">
        <f t="shared" si="98"/>
        <v>0</v>
      </c>
      <c r="L966" s="182"/>
      <c r="M966" s="182"/>
      <c r="N966" s="182"/>
      <c r="O966" s="182"/>
      <c r="P966" s="957"/>
      <c r="Q966" s="182"/>
      <c r="R966" s="182"/>
      <c r="S966" s="182"/>
      <c r="T966" s="182"/>
      <c r="U966" s="182"/>
      <c r="V966" s="182"/>
      <c r="W966" s="182"/>
      <c r="X966" s="182"/>
      <c r="AA966" s="938"/>
      <c r="AB966" s="938"/>
      <c r="AC966" s="942"/>
      <c r="AD966" s="425">
        <f t="shared" si="94"/>
        <v>0</v>
      </c>
      <c r="AE966" s="331"/>
      <c r="AF966" s="331"/>
    </row>
    <row r="967" spans="1:32" ht="15.5">
      <c r="A967" s="386">
        <v>12</v>
      </c>
      <c r="B967" s="937" t="s">
        <v>49</v>
      </c>
      <c r="C967" s="698">
        <f t="shared" si="95"/>
        <v>370.59999999999997</v>
      </c>
      <c r="D967" s="698">
        <f t="shared" si="96"/>
        <v>223.00666666666669</v>
      </c>
      <c r="E967" s="698">
        <v>0</v>
      </c>
      <c r="F967" s="345">
        <f t="shared" si="97"/>
        <v>0</v>
      </c>
      <c r="G967" s="616"/>
      <c r="H967" s="182"/>
      <c r="I967" s="958"/>
      <c r="J967" s="958"/>
      <c r="K967" s="484">
        <f t="shared" si="98"/>
        <v>0</v>
      </c>
      <c r="L967" s="907"/>
      <c r="M967" s="182"/>
      <c r="N967" s="182"/>
      <c r="O967" s="182"/>
      <c r="P967" s="957"/>
      <c r="Q967" s="182"/>
      <c r="R967" s="182"/>
      <c r="S967" s="182"/>
      <c r="T967" s="182"/>
      <c r="U967" s="182"/>
      <c r="V967" s="182"/>
      <c r="W967" s="182"/>
      <c r="X967" s="182"/>
      <c r="AA967" s="938"/>
      <c r="AB967" s="938"/>
      <c r="AC967" s="942"/>
      <c r="AD967" s="425">
        <f t="shared" si="94"/>
        <v>0</v>
      </c>
      <c r="AE967" s="331"/>
      <c r="AF967" s="331"/>
    </row>
    <row r="968" spans="1:32" ht="15.5">
      <c r="A968" s="386">
        <v>13</v>
      </c>
      <c r="B968" s="937" t="s">
        <v>50</v>
      </c>
      <c r="C968" s="698">
        <f t="shared" si="95"/>
        <v>341</v>
      </c>
      <c r="D968" s="698">
        <f t="shared" si="96"/>
        <v>206.08444444444442</v>
      </c>
      <c r="E968" s="698">
        <v>0</v>
      </c>
      <c r="F968" s="345">
        <f t="shared" si="97"/>
        <v>0</v>
      </c>
      <c r="G968" s="943"/>
      <c r="H968" s="907"/>
      <c r="I968" s="958"/>
      <c r="J968" s="958"/>
      <c r="K968" s="484">
        <f t="shared" si="98"/>
        <v>0</v>
      </c>
      <c r="L968" s="907"/>
      <c r="M968" s="907"/>
      <c r="N968" s="907"/>
      <c r="O968" s="907"/>
      <c r="P968" s="507"/>
      <c r="Q968" s="907"/>
      <c r="R968" s="907"/>
      <c r="S968" s="907"/>
      <c r="T968" s="907"/>
      <c r="U968" s="907"/>
      <c r="V968" s="907"/>
      <c r="W968" s="907"/>
      <c r="X968" s="907"/>
      <c r="AA968" s="938"/>
      <c r="AB968" s="938"/>
      <c r="AC968" s="942"/>
      <c r="AD968" s="425">
        <f t="shared" si="94"/>
        <v>0</v>
      </c>
      <c r="AE968" s="331"/>
      <c r="AF968" s="331"/>
    </row>
    <row r="969" spans="1:32" ht="15.5">
      <c r="A969" s="386">
        <v>14</v>
      </c>
      <c r="B969" s="937" t="s">
        <v>51</v>
      </c>
      <c r="C969" s="698">
        <f t="shared" si="95"/>
        <v>301.39999999999998</v>
      </c>
      <c r="D969" s="698">
        <f t="shared" si="96"/>
        <v>182.0888888888889</v>
      </c>
      <c r="E969" s="698">
        <v>0</v>
      </c>
      <c r="F969" s="345">
        <f t="shared" si="97"/>
        <v>0</v>
      </c>
      <c r="G969" s="943"/>
      <c r="H969" s="907"/>
      <c r="I969" s="958"/>
      <c r="J969" s="958"/>
      <c r="K969" s="484">
        <f t="shared" si="98"/>
        <v>0</v>
      </c>
      <c r="L969" s="907"/>
      <c r="M969" s="907"/>
      <c r="N969" s="907"/>
      <c r="O969" s="907"/>
      <c r="P969" s="507"/>
      <c r="Q969" s="907"/>
      <c r="R969" s="907"/>
      <c r="S969" s="907"/>
      <c r="T969" s="907"/>
      <c r="U969" s="907"/>
      <c r="V969" s="907"/>
      <c r="W969" s="907"/>
      <c r="X969" s="907"/>
      <c r="AA969" s="938"/>
      <c r="AB969" s="938"/>
      <c r="AC969" s="942"/>
      <c r="AD969" s="425">
        <f t="shared" si="94"/>
        <v>0</v>
      </c>
      <c r="AE969" s="331"/>
      <c r="AF969" s="331"/>
    </row>
    <row r="970" spans="1:32" ht="15.5">
      <c r="A970" s="386">
        <v>15</v>
      </c>
      <c r="B970" s="937" t="s">
        <v>52</v>
      </c>
      <c r="C970" s="698">
        <f t="shared" si="95"/>
        <v>158.69999999999999</v>
      </c>
      <c r="D970" s="698">
        <f t="shared" si="96"/>
        <v>95.222222222222229</v>
      </c>
      <c r="E970" s="698">
        <v>0</v>
      </c>
      <c r="F970" s="345">
        <f t="shared" si="97"/>
        <v>0</v>
      </c>
      <c r="G970" s="943"/>
      <c r="H970" s="907"/>
      <c r="I970" s="958"/>
      <c r="J970" s="958"/>
      <c r="K970" s="484">
        <f t="shared" si="98"/>
        <v>0</v>
      </c>
      <c r="L970" s="907"/>
      <c r="M970" s="907"/>
      <c r="N970" s="907"/>
      <c r="O970" s="907"/>
      <c r="P970" s="507"/>
      <c r="Q970" s="907"/>
      <c r="R970" s="907"/>
      <c r="S970" s="907"/>
      <c r="T970" s="907"/>
      <c r="U970" s="907"/>
      <c r="V970" s="907"/>
      <c r="W970" s="907"/>
      <c r="X970" s="907"/>
      <c r="AA970" s="938"/>
      <c r="AB970" s="938"/>
      <c r="AC970" s="942"/>
      <c r="AD970" s="425">
        <f t="shared" si="94"/>
        <v>0</v>
      </c>
      <c r="AE970" s="331"/>
      <c r="AF970" s="331"/>
    </row>
    <row r="971" spans="1:32" ht="15.5">
      <c r="A971" s="386">
        <v>16</v>
      </c>
      <c r="B971" s="937" t="s">
        <v>53</v>
      </c>
      <c r="C971" s="698">
        <f t="shared" si="95"/>
        <v>509.09999999999997</v>
      </c>
      <c r="D971" s="698">
        <f t="shared" si="96"/>
        <v>306.47555555555556</v>
      </c>
      <c r="E971" s="698">
        <v>0</v>
      </c>
      <c r="F971" s="345">
        <f t="shared" si="97"/>
        <v>0</v>
      </c>
      <c r="G971" s="943"/>
      <c r="H971" s="907"/>
      <c r="I971" s="958"/>
      <c r="J971" s="958"/>
      <c r="K971" s="484">
        <f t="shared" si="98"/>
        <v>0</v>
      </c>
      <c r="L971" s="907"/>
      <c r="M971" s="907"/>
      <c r="N971" s="907"/>
      <c r="O971" s="907"/>
      <c r="P971" s="507"/>
      <c r="Q971" s="907"/>
      <c r="R971" s="907"/>
      <c r="S971" s="907"/>
      <c r="T971" s="907"/>
      <c r="U971" s="907"/>
      <c r="V971" s="907"/>
      <c r="W971" s="907"/>
      <c r="X971" s="907"/>
      <c r="AA971" s="938"/>
      <c r="AB971" s="938"/>
      <c r="AC971" s="942"/>
      <c r="AD971" s="425">
        <f t="shared" si="94"/>
        <v>0</v>
      </c>
      <c r="AE971" s="331"/>
      <c r="AF971" s="331"/>
    </row>
    <row r="972" spans="1:32" ht="15.5">
      <c r="A972" s="386">
        <v>17</v>
      </c>
      <c r="B972" s="937" t="s">
        <v>54</v>
      </c>
      <c r="C972" s="698">
        <f t="shared" si="95"/>
        <v>285.79999999999995</v>
      </c>
      <c r="D972" s="698">
        <f t="shared" si="96"/>
        <v>173.46444444444447</v>
      </c>
      <c r="E972" s="698">
        <v>0</v>
      </c>
      <c r="F972" s="345">
        <f t="shared" si="97"/>
        <v>0</v>
      </c>
      <c r="G972" s="943"/>
      <c r="H972" s="907"/>
      <c r="I972" s="958"/>
      <c r="J972" s="958"/>
      <c r="K972" s="484">
        <f t="shared" si="98"/>
        <v>0</v>
      </c>
      <c r="L972" s="907"/>
      <c r="M972" s="907"/>
      <c r="N972" s="907"/>
      <c r="O972" s="907"/>
      <c r="P972" s="507"/>
      <c r="Q972" s="907"/>
      <c r="R972" s="907"/>
      <c r="S972" s="907"/>
      <c r="T972" s="907"/>
      <c r="U972" s="907"/>
      <c r="V972" s="907"/>
      <c r="W972" s="907"/>
      <c r="X972" s="907"/>
      <c r="AA972" s="938"/>
      <c r="AB972" s="938"/>
      <c r="AC972" s="942"/>
      <c r="AD972" s="425">
        <f t="shared" si="94"/>
        <v>0</v>
      </c>
      <c r="AE972" s="331"/>
      <c r="AF972" s="331"/>
    </row>
    <row r="973" spans="1:32" ht="15.5">
      <c r="A973" s="386">
        <v>18</v>
      </c>
      <c r="B973" s="937" t="s">
        <v>55</v>
      </c>
      <c r="C973" s="698">
        <f t="shared" si="95"/>
        <v>506</v>
      </c>
      <c r="D973" s="698">
        <f t="shared" si="96"/>
        <v>303.60000000000002</v>
      </c>
      <c r="E973" s="698">
        <v>0</v>
      </c>
      <c r="F973" s="345">
        <f t="shared" si="97"/>
        <v>0</v>
      </c>
      <c r="G973" s="943"/>
      <c r="H973" s="907"/>
      <c r="I973" s="958"/>
      <c r="J973" s="958"/>
      <c r="K973" s="484">
        <f t="shared" si="98"/>
        <v>0</v>
      </c>
      <c r="L973" s="907"/>
      <c r="M973" s="907"/>
      <c r="N973" s="907"/>
      <c r="O973" s="907"/>
      <c r="P973" s="507"/>
      <c r="Q973" s="907"/>
      <c r="R973" s="907"/>
      <c r="S973" s="907"/>
      <c r="T973" s="907"/>
      <c r="U973" s="907"/>
      <c r="V973" s="907"/>
      <c r="W973" s="907"/>
      <c r="X973" s="907"/>
      <c r="AA973" s="938"/>
      <c r="AB973" s="938"/>
      <c r="AC973" s="942"/>
      <c r="AD973" s="425">
        <f t="shared" si="94"/>
        <v>0</v>
      </c>
      <c r="AE973" s="331"/>
      <c r="AF973" s="331"/>
    </row>
    <row r="974" spans="1:32" ht="15.5">
      <c r="A974" s="386">
        <v>19</v>
      </c>
      <c r="B974" s="937" t="s">
        <v>56</v>
      </c>
      <c r="C974" s="698">
        <f t="shared" si="95"/>
        <v>505.9</v>
      </c>
      <c r="D974" s="698">
        <f t="shared" si="96"/>
        <v>306.06</v>
      </c>
      <c r="E974" s="698">
        <v>0</v>
      </c>
      <c r="F974" s="345">
        <f t="shared" si="97"/>
        <v>0</v>
      </c>
      <c r="G974" s="943"/>
      <c r="H974" s="907"/>
      <c r="I974" s="958"/>
      <c r="J974" s="958"/>
      <c r="K974" s="484">
        <f t="shared" si="98"/>
        <v>0</v>
      </c>
      <c r="L974" s="907"/>
      <c r="M974" s="907"/>
      <c r="N974" s="907"/>
      <c r="O974" s="907"/>
      <c r="P974" s="507"/>
      <c r="Q974" s="907"/>
      <c r="R974" s="907"/>
      <c r="S974" s="907"/>
      <c r="T974" s="907"/>
      <c r="U974" s="907"/>
      <c r="V974" s="907"/>
      <c r="W974" s="907"/>
      <c r="X974" s="907"/>
      <c r="AA974" s="938"/>
      <c r="AB974" s="938"/>
      <c r="AC974" s="942"/>
      <c r="AD974" s="425">
        <f t="shared" si="94"/>
        <v>0</v>
      </c>
      <c r="AE974" s="331"/>
      <c r="AF974" s="331"/>
    </row>
    <row r="975" spans="1:32" ht="15.5">
      <c r="A975" s="386">
        <v>20</v>
      </c>
      <c r="B975" s="937" t="s">
        <v>57</v>
      </c>
      <c r="C975" s="698">
        <f t="shared" si="95"/>
        <v>604.20000000000005</v>
      </c>
      <c r="D975" s="698">
        <f t="shared" si="96"/>
        <v>363.5</v>
      </c>
      <c r="E975" s="698">
        <v>0</v>
      </c>
      <c r="F975" s="345">
        <f t="shared" si="97"/>
        <v>0</v>
      </c>
      <c r="G975" s="943"/>
      <c r="H975" s="907"/>
      <c r="I975" s="958"/>
      <c r="J975" s="958"/>
      <c r="K975" s="484">
        <f t="shared" si="98"/>
        <v>0</v>
      </c>
      <c r="L975" s="907"/>
      <c r="M975" s="907"/>
      <c r="N975" s="907"/>
      <c r="O975" s="907"/>
      <c r="P975" s="507"/>
      <c r="Q975" s="907"/>
      <c r="R975" s="907"/>
      <c r="S975" s="907"/>
      <c r="T975" s="907"/>
      <c r="U975" s="907"/>
      <c r="V975" s="907"/>
      <c r="W975" s="907"/>
      <c r="X975" s="907"/>
      <c r="AA975" s="938"/>
      <c r="AB975" s="938"/>
      <c r="AC975" s="942"/>
      <c r="AD975" s="425">
        <f t="shared" si="94"/>
        <v>0</v>
      </c>
      <c r="AE975" s="331"/>
      <c r="AF975" s="331"/>
    </row>
    <row r="976" spans="1:32" ht="15.5">
      <c r="A976" s="386">
        <v>21</v>
      </c>
      <c r="B976" s="937" t="s">
        <v>58</v>
      </c>
      <c r="C976" s="698">
        <f t="shared" si="95"/>
        <v>398.5</v>
      </c>
      <c r="D976" s="698">
        <f t="shared" si="96"/>
        <v>240.46</v>
      </c>
      <c r="E976" s="698">
        <v>0</v>
      </c>
      <c r="F976" s="345">
        <f t="shared" si="97"/>
        <v>0</v>
      </c>
      <c r="G976" s="943"/>
      <c r="H976" s="907"/>
      <c r="I976" s="958"/>
      <c r="J976" s="958"/>
      <c r="K976" s="484">
        <f t="shared" si="98"/>
        <v>0</v>
      </c>
      <c r="L976" s="907"/>
      <c r="M976" s="907"/>
      <c r="N976" s="907"/>
      <c r="O976" s="907"/>
      <c r="P976" s="507"/>
      <c r="Q976" s="907"/>
      <c r="R976" s="907"/>
      <c r="S976" s="907"/>
      <c r="T976" s="907"/>
      <c r="U976" s="907"/>
      <c r="V976" s="907"/>
      <c r="W976" s="907"/>
      <c r="X976" s="907"/>
      <c r="AA976" s="938"/>
      <c r="AB976" s="938"/>
      <c r="AC976" s="942"/>
      <c r="AD976" s="425">
        <f t="shared" si="94"/>
        <v>0</v>
      </c>
      <c r="AE976" s="331"/>
      <c r="AF976" s="331"/>
    </row>
    <row r="977" spans="1:32" ht="15.5">
      <c r="A977" s="386">
        <v>22</v>
      </c>
      <c r="B977" s="937" t="s">
        <v>59</v>
      </c>
      <c r="C977" s="698">
        <f t="shared" si="95"/>
        <v>695.90000000000009</v>
      </c>
      <c r="D977" s="698">
        <f t="shared" si="96"/>
        <v>417.4</v>
      </c>
      <c r="E977" s="698">
        <v>0</v>
      </c>
      <c r="F977" s="345">
        <f t="shared" si="97"/>
        <v>0</v>
      </c>
      <c r="G977" s="943"/>
      <c r="H977" s="907"/>
      <c r="I977" s="958"/>
      <c r="J977" s="958"/>
      <c r="K977" s="484">
        <f t="shared" si="98"/>
        <v>0</v>
      </c>
      <c r="L977" s="907"/>
      <c r="M977" s="907"/>
      <c r="N977" s="907"/>
      <c r="O977" s="907"/>
      <c r="P977" s="507"/>
      <c r="Q977" s="907"/>
      <c r="R977" s="907"/>
      <c r="S977" s="907"/>
      <c r="T977" s="907"/>
      <c r="U977" s="907"/>
      <c r="V977" s="907"/>
      <c r="W977" s="907"/>
      <c r="X977" s="907"/>
      <c r="AA977" s="938"/>
      <c r="AB977" s="938"/>
      <c r="AC977" s="942"/>
      <c r="AD977" s="425">
        <f t="shared" si="94"/>
        <v>0</v>
      </c>
      <c r="AE977" s="331"/>
      <c r="AF977" s="331"/>
    </row>
    <row r="978" spans="1:32" ht="15.5">
      <c r="A978" s="386">
        <v>23</v>
      </c>
      <c r="B978" s="937" t="s">
        <v>60</v>
      </c>
      <c r="C978" s="698">
        <f t="shared" si="95"/>
        <v>288.89999999999998</v>
      </c>
      <c r="D978" s="698">
        <f t="shared" si="96"/>
        <v>174.10888888888891</v>
      </c>
      <c r="E978" s="698">
        <v>0</v>
      </c>
      <c r="F978" s="345">
        <f t="shared" si="97"/>
        <v>0</v>
      </c>
      <c r="G978" s="943"/>
      <c r="H978" s="907"/>
      <c r="I978" s="958"/>
      <c r="J978" s="958"/>
      <c r="K978" s="484">
        <f t="shared" si="98"/>
        <v>0</v>
      </c>
      <c r="L978" s="907"/>
      <c r="M978" s="907"/>
      <c r="N978" s="907"/>
      <c r="O978" s="907"/>
      <c r="P978" s="507"/>
      <c r="Q978" s="907"/>
      <c r="R978" s="907"/>
      <c r="S978" s="907"/>
      <c r="T978" s="907"/>
      <c r="U978" s="907"/>
      <c r="V978" s="907"/>
      <c r="W978" s="907"/>
      <c r="X978" s="907"/>
      <c r="AA978" s="938"/>
      <c r="AB978" s="938"/>
      <c r="AC978" s="942"/>
      <c r="AD978" s="425">
        <f t="shared" si="94"/>
        <v>0</v>
      </c>
      <c r="AE978" s="331"/>
      <c r="AF978" s="331"/>
    </row>
    <row r="979" spans="1:32" ht="15.5">
      <c r="A979" s="386">
        <v>24</v>
      </c>
      <c r="B979" s="937" t="s">
        <v>61</v>
      </c>
      <c r="C979" s="698">
        <f t="shared" si="95"/>
        <v>278.60000000000002</v>
      </c>
      <c r="D979" s="698">
        <f t="shared" si="96"/>
        <v>168.64888888888885</v>
      </c>
      <c r="E979" s="698">
        <v>0</v>
      </c>
      <c r="F979" s="562">
        <f t="shared" si="97"/>
        <v>0</v>
      </c>
      <c r="G979" s="943"/>
      <c r="H979" s="907"/>
      <c r="I979" s="958"/>
      <c r="J979" s="958"/>
      <c r="K979" s="484">
        <f t="shared" si="98"/>
        <v>0</v>
      </c>
      <c r="L979" s="907"/>
      <c r="M979" s="907"/>
      <c r="N979" s="907"/>
      <c r="O979" s="907"/>
      <c r="P979" s="507"/>
      <c r="Q979" s="907"/>
      <c r="R979" s="907"/>
      <c r="S979" s="907"/>
      <c r="T979" s="907"/>
      <c r="U979" s="907"/>
      <c r="V979" s="907"/>
      <c r="W979" s="907"/>
      <c r="X979" s="907"/>
      <c r="AA979" s="938"/>
      <c r="AB979" s="938"/>
      <c r="AC979" s="942"/>
      <c r="AD979" s="425">
        <f t="shared" si="94"/>
        <v>0</v>
      </c>
      <c r="AE979" s="331"/>
      <c r="AF979" s="331"/>
    </row>
    <row r="980" spans="1:32" ht="15.5">
      <c r="A980" s="386">
        <v>25</v>
      </c>
      <c r="B980" s="937" t="s">
        <v>62</v>
      </c>
      <c r="C980" s="698">
        <f t="shared" si="95"/>
        <v>329.1</v>
      </c>
      <c r="D980" s="698">
        <f t="shared" si="96"/>
        <v>198.21111111111111</v>
      </c>
      <c r="E980" s="698">
        <v>0</v>
      </c>
      <c r="F980" s="562">
        <f t="shared" si="97"/>
        <v>0</v>
      </c>
      <c r="G980" s="943"/>
      <c r="H980" s="907"/>
      <c r="I980" s="958"/>
      <c r="J980" s="958"/>
      <c r="K980" s="484">
        <f t="shared" si="98"/>
        <v>0</v>
      </c>
      <c r="L980" s="907"/>
      <c r="M980" s="907"/>
      <c r="N980" s="907"/>
      <c r="O980" s="907"/>
      <c r="P980" s="507"/>
      <c r="Q980" s="907"/>
      <c r="R980" s="907"/>
      <c r="S980" s="907"/>
      <c r="T980" s="907"/>
      <c r="U980" s="907"/>
      <c r="V980" s="907"/>
      <c r="W980" s="907"/>
      <c r="X980" s="907"/>
      <c r="AA980" s="938"/>
      <c r="AB980" s="938"/>
      <c r="AC980" s="942"/>
      <c r="AD980" s="425">
        <f t="shared" si="94"/>
        <v>0</v>
      </c>
      <c r="AE980" s="331"/>
      <c r="AF980" s="331"/>
    </row>
    <row r="981" spans="1:32" ht="15.5">
      <c r="A981" s="386">
        <v>26</v>
      </c>
      <c r="B981" s="937" t="s">
        <v>63</v>
      </c>
      <c r="C981" s="698">
        <f t="shared" si="95"/>
        <v>349.8</v>
      </c>
      <c r="D981" s="698">
        <f t="shared" si="96"/>
        <v>210.80222222222221</v>
      </c>
      <c r="E981" s="698">
        <v>0</v>
      </c>
      <c r="F981" s="562">
        <f t="shared" si="97"/>
        <v>0</v>
      </c>
      <c r="G981" s="943"/>
      <c r="H981" s="907"/>
      <c r="I981" s="958"/>
      <c r="J981" s="958"/>
      <c r="K981" s="484">
        <f t="shared" si="98"/>
        <v>0</v>
      </c>
      <c r="L981" s="907"/>
      <c r="M981" s="907"/>
      <c r="N981" s="907"/>
      <c r="O981" s="907"/>
      <c r="P981" s="507"/>
      <c r="Q981" s="907"/>
      <c r="R981" s="907"/>
      <c r="S981" s="907"/>
      <c r="T981" s="907"/>
      <c r="U981" s="907"/>
      <c r="V981" s="907"/>
      <c r="W981" s="907"/>
      <c r="X981" s="907"/>
      <c r="AA981" s="938"/>
      <c r="AB981" s="938"/>
      <c r="AC981" s="942"/>
      <c r="AD981" s="425">
        <f t="shared" si="94"/>
        <v>0</v>
      </c>
      <c r="AE981" s="331"/>
      <c r="AF981" s="331"/>
    </row>
    <row r="982" spans="1:32" ht="15.5">
      <c r="A982" s="702">
        <v>27</v>
      </c>
      <c r="B982" s="937" t="s">
        <v>64</v>
      </c>
      <c r="C982" s="698">
        <f t="shared" si="95"/>
        <v>327.70000000000005</v>
      </c>
      <c r="D982" s="698">
        <f t="shared" si="96"/>
        <v>196.98444444444442</v>
      </c>
      <c r="E982" s="698">
        <v>0</v>
      </c>
      <c r="F982" s="562">
        <f t="shared" si="97"/>
        <v>0</v>
      </c>
      <c r="G982" s="943"/>
      <c r="H982" s="907"/>
      <c r="I982" s="958"/>
      <c r="J982" s="958"/>
      <c r="K982" s="484">
        <f t="shared" si="98"/>
        <v>0</v>
      </c>
      <c r="L982" s="179"/>
      <c r="M982" s="907"/>
      <c r="N982" s="907"/>
      <c r="O982" s="907"/>
      <c r="P982" s="507"/>
      <c r="Q982" s="907"/>
      <c r="R982" s="907"/>
      <c r="S982" s="907"/>
      <c r="T982" s="907"/>
      <c r="U982" s="907"/>
      <c r="V982" s="907"/>
      <c r="W982" s="907"/>
      <c r="X982" s="907"/>
      <c r="AA982" s="461"/>
      <c r="AB982" s="461"/>
      <c r="AC982" s="942"/>
      <c r="AD982" s="425">
        <f t="shared" si="94"/>
        <v>0</v>
      </c>
      <c r="AE982" s="331"/>
      <c r="AF982" s="331"/>
    </row>
    <row r="983" spans="1:32" ht="15.5">
      <c r="A983" s="256">
        <v>28</v>
      </c>
      <c r="B983" s="937" t="s">
        <v>65</v>
      </c>
      <c r="C983" s="698">
        <f t="shared" si="95"/>
        <v>291.60000000000002</v>
      </c>
      <c r="D983" s="698">
        <f t="shared" si="96"/>
        <v>175.0888888888889</v>
      </c>
      <c r="E983" s="698">
        <v>0</v>
      </c>
      <c r="F983" s="562">
        <f t="shared" si="97"/>
        <v>0</v>
      </c>
      <c r="G983" s="943"/>
      <c r="H983" s="907"/>
      <c r="I983" s="958"/>
      <c r="J983" s="958"/>
      <c r="K983" s="484">
        <f t="shared" si="98"/>
        <v>0</v>
      </c>
      <c r="L983" s="179"/>
      <c r="M983" s="907"/>
      <c r="N983" s="907"/>
      <c r="O983" s="907"/>
      <c r="P983" s="507"/>
      <c r="Q983" s="907"/>
      <c r="R983" s="907"/>
      <c r="S983" s="907"/>
      <c r="T983" s="907"/>
      <c r="U983" s="907"/>
      <c r="V983" s="907"/>
      <c r="W983" s="907"/>
      <c r="X983" s="907"/>
      <c r="AA983" s="461"/>
      <c r="AB983" s="461"/>
      <c r="AC983" s="942"/>
      <c r="AD983" s="425"/>
      <c r="AE983" s="331"/>
      <c r="AF983" s="331"/>
    </row>
    <row r="984" spans="1:32" ht="15.5">
      <c r="A984" s="256">
        <v>29</v>
      </c>
      <c r="B984" s="937" t="s">
        <v>66</v>
      </c>
      <c r="C984" s="698">
        <f t="shared" si="95"/>
        <v>174.5</v>
      </c>
      <c r="D984" s="698">
        <f t="shared" si="96"/>
        <v>104.83333333333334</v>
      </c>
      <c r="E984" s="698">
        <v>0</v>
      </c>
      <c r="F984" s="562">
        <f t="shared" si="97"/>
        <v>0</v>
      </c>
      <c r="G984" s="943"/>
      <c r="H984" s="907"/>
      <c r="I984" s="958"/>
      <c r="J984" s="958"/>
      <c r="K984" s="484">
        <f t="shared" si="98"/>
        <v>0</v>
      </c>
      <c r="L984" s="179"/>
      <c r="M984" s="907"/>
      <c r="N984" s="907"/>
      <c r="O984" s="907"/>
      <c r="P984" s="507"/>
      <c r="Q984" s="907"/>
      <c r="R984" s="907"/>
      <c r="S984" s="907"/>
      <c r="T984" s="907"/>
      <c r="U984" s="907"/>
      <c r="V984" s="907"/>
      <c r="W984" s="907"/>
      <c r="X984" s="907"/>
      <c r="AA984" s="461"/>
      <c r="AB984" s="461"/>
      <c r="AC984" s="942"/>
      <c r="AD984" s="425"/>
      <c r="AE984" s="331"/>
      <c r="AF984" s="331"/>
    </row>
    <row r="985" spans="1:32" ht="15.5">
      <c r="A985" s="256">
        <v>30</v>
      </c>
      <c r="B985" s="937" t="s">
        <v>67</v>
      </c>
      <c r="C985" s="698">
        <f t="shared" si="95"/>
        <v>259.8</v>
      </c>
      <c r="D985" s="698">
        <f t="shared" si="96"/>
        <v>156.02222222222224</v>
      </c>
      <c r="E985" s="698">
        <v>0</v>
      </c>
      <c r="F985" s="562">
        <f t="shared" si="97"/>
        <v>0</v>
      </c>
      <c r="G985" s="943"/>
      <c r="H985" s="907"/>
      <c r="I985" s="958"/>
      <c r="J985" s="958"/>
      <c r="K985" s="484">
        <f t="shared" si="98"/>
        <v>0</v>
      </c>
      <c r="L985" s="179"/>
      <c r="M985" s="907"/>
      <c r="N985" s="907"/>
      <c r="O985" s="907"/>
      <c r="P985" s="507"/>
      <c r="Q985" s="907"/>
      <c r="R985" s="907"/>
      <c r="S985" s="907"/>
      <c r="T985" s="907"/>
      <c r="U985" s="907"/>
      <c r="V985" s="907"/>
      <c r="W985" s="907"/>
      <c r="X985" s="907"/>
      <c r="AA985" s="461"/>
      <c r="AB985" s="461"/>
      <c r="AC985" s="942"/>
      <c r="AD985" s="425"/>
      <c r="AE985" s="331"/>
      <c r="AF985" s="331"/>
    </row>
    <row r="986" spans="1:32" ht="15.5">
      <c r="A986" s="256">
        <v>31</v>
      </c>
      <c r="B986" s="937" t="s">
        <v>68</v>
      </c>
      <c r="C986" s="698">
        <f t="shared" si="95"/>
        <v>118.1</v>
      </c>
      <c r="D986" s="698">
        <f t="shared" si="96"/>
        <v>70.988888888888894</v>
      </c>
      <c r="E986" s="698">
        <v>0</v>
      </c>
      <c r="F986" s="562">
        <f t="shared" si="97"/>
        <v>0</v>
      </c>
      <c r="G986" s="943"/>
      <c r="H986" s="907"/>
      <c r="I986" s="958"/>
      <c r="J986" s="958"/>
      <c r="K986" s="484">
        <f t="shared" si="98"/>
        <v>0</v>
      </c>
      <c r="L986" s="179"/>
      <c r="M986" s="907"/>
      <c r="N986" s="907"/>
      <c r="O986" s="907"/>
      <c r="P986" s="507"/>
      <c r="Q986" s="907"/>
      <c r="R986" s="907"/>
      <c r="S986" s="907"/>
      <c r="T986" s="907"/>
      <c r="U986" s="907"/>
      <c r="V986" s="907"/>
      <c r="W986" s="907"/>
      <c r="X986" s="907"/>
      <c r="AA986" s="461"/>
      <c r="AB986" s="461"/>
      <c r="AC986" s="942"/>
      <c r="AD986" s="425"/>
      <c r="AE986" s="331"/>
      <c r="AF986" s="331"/>
    </row>
    <row r="987" spans="1:32" ht="15.5">
      <c r="A987" s="256">
        <v>32</v>
      </c>
      <c r="B987" s="937" t="s">
        <v>69</v>
      </c>
      <c r="C987" s="698">
        <f t="shared" si="95"/>
        <v>134.80000000000001</v>
      </c>
      <c r="D987" s="698">
        <f t="shared" si="96"/>
        <v>81.011111111111106</v>
      </c>
      <c r="E987" s="698">
        <v>0</v>
      </c>
      <c r="F987" s="562">
        <f t="shared" si="97"/>
        <v>0</v>
      </c>
      <c r="G987" s="943"/>
      <c r="H987" s="907"/>
      <c r="I987" s="958"/>
      <c r="J987" s="958"/>
      <c r="K987" s="484">
        <f t="shared" si="98"/>
        <v>0</v>
      </c>
      <c r="L987" s="179"/>
      <c r="M987" s="907"/>
      <c r="N987" s="907"/>
      <c r="O987" s="907"/>
      <c r="P987" s="507"/>
      <c r="Q987" s="907"/>
      <c r="R987" s="907"/>
      <c r="S987" s="907"/>
      <c r="T987" s="907"/>
      <c r="U987" s="907"/>
      <c r="V987" s="907"/>
      <c r="W987" s="907"/>
      <c r="X987" s="907"/>
      <c r="AA987" s="461"/>
      <c r="AB987" s="461"/>
      <c r="AC987" s="942"/>
      <c r="AD987" s="425"/>
      <c r="AE987" s="331"/>
      <c r="AF987" s="331"/>
    </row>
    <row r="988" spans="1:32" ht="15.75" customHeight="1" thickBot="1">
      <c r="A988" s="657">
        <v>33</v>
      </c>
      <c r="B988" s="945" t="s">
        <v>70</v>
      </c>
      <c r="C988" s="725">
        <f t="shared" si="95"/>
        <v>165.4</v>
      </c>
      <c r="D988" s="725">
        <f t="shared" si="96"/>
        <v>99.37777777777778</v>
      </c>
      <c r="E988" s="698">
        <v>0</v>
      </c>
      <c r="F988" s="959">
        <f t="shared" si="97"/>
        <v>0</v>
      </c>
      <c r="G988" s="955"/>
      <c r="H988" s="179"/>
      <c r="I988" s="958"/>
      <c r="J988" s="958"/>
      <c r="K988" s="484">
        <f t="shared" si="98"/>
        <v>0</v>
      </c>
      <c r="L988" s="179"/>
      <c r="M988" s="179"/>
      <c r="N988" s="179"/>
      <c r="O988" s="179"/>
      <c r="P988" s="921"/>
      <c r="Q988" s="179"/>
      <c r="R988" s="179"/>
      <c r="S988" s="179"/>
      <c r="T988" s="179"/>
      <c r="U988" s="179"/>
      <c r="V988" s="179"/>
      <c r="W988" s="179"/>
      <c r="X988" s="179"/>
      <c r="AA988" s="709">
        <f>SUM(AA956:AA982)</f>
        <v>0</v>
      </c>
      <c r="AB988" s="709"/>
      <c r="AC988" s="960">
        <f>SUM(AC956:AC982)</f>
        <v>0</v>
      </c>
      <c r="AD988" s="425">
        <f t="shared" si="94"/>
        <v>0</v>
      </c>
      <c r="AE988" s="331"/>
      <c r="AF988" s="331"/>
    </row>
    <row r="989" spans="1:32" ht="15.75" customHeight="1" thickBot="1">
      <c r="A989" s="961"/>
      <c r="B989" s="735" t="s">
        <v>84</v>
      </c>
      <c r="C989" s="927">
        <f t="shared" si="95"/>
        <v>11899.799999999997</v>
      </c>
      <c r="D989" s="927">
        <f t="shared" si="96"/>
        <v>7162.1999999999989</v>
      </c>
      <c r="E989" s="962">
        <f>SUM(E956:E988)</f>
        <v>0</v>
      </c>
      <c r="F989" s="963">
        <f t="shared" si="97"/>
        <v>0</v>
      </c>
      <c r="G989" s="955"/>
      <c r="H989" s="179"/>
      <c r="I989" s="964">
        <f>SUM(I956:I988)</f>
        <v>0</v>
      </c>
      <c r="J989" s="965">
        <f>SUM(J956:J988)</f>
        <v>0</v>
      </c>
      <c r="K989" s="484">
        <f t="shared" si="98"/>
        <v>0</v>
      </c>
      <c r="L989" s="179"/>
      <c r="M989" s="179"/>
      <c r="N989" s="179"/>
      <c r="O989" s="179"/>
      <c r="P989" s="921"/>
      <c r="Q989" s="179"/>
      <c r="R989" s="179"/>
      <c r="S989" s="179"/>
      <c r="T989" s="179"/>
      <c r="U989" s="179"/>
      <c r="V989" s="179"/>
      <c r="W989" s="179"/>
      <c r="X989" s="179"/>
      <c r="AA989" s="717"/>
      <c r="AB989" s="717"/>
      <c r="AC989" s="339"/>
      <c r="AD989" s="380"/>
      <c r="AE989" s="331"/>
      <c r="AF989" s="331"/>
    </row>
    <row r="990" spans="1:32" ht="15.75" customHeight="1">
      <c r="A990" s="314"/>
      <c r="B990" s="368"/>
      <c r="C990" s="966"/>
      <c r="D990" s="967"/>
      <c r="E990" s="968"/>
      <c r="F990" s="179"/>
      <c r="G990" s="955"/>
      <c r="H990" s="179"/>
      <c r="I990" s="365"/>
      <c r="J990" s="364"/>
      <c r="K990" s="364"/>
      <c r="L990" s="364"/>
      <c r="M990" s="179"/>
      <c r="N990" s="179"/>
      <c r="O990" s="179"/>
      <c r="P990" s="921"/>
      <c r="Q990" s="179"/>
      <c r="R990" s="179"/>
      <c r="S990" s="179"/>
      <c r="T990" s="179"/>
      <c r="U990" s="179"/>
      <c r="V990" s="179"/>
      <c r="W990" s="179"/>
      <c r="X990" s="179"/>
      <c r="AA990" s="717"/>
      <c r="AB990" s="717"/>
      <c r="AC990" s="339"/>
      <c r="AD990" s="380"/>
      <c r="AE990" s="331"/>
      <c r="AF990" s="331"/>
    </row>
    <row r="991" spans="1:32" ht="14">
      <c r="A991" s="1231" t="s">
        <v>242</v>
      </c>
      <c r="B991" s="1231"/>
      <c r="C991" s="1231"/>
      <c r="D991" s="1231"/>
      <c r="E991" s="1231"/>
      <c r="H991" s="364"/>
      <c r="J991" s="378"/>
      <c r="K991" s="378"/>
      <c r="L991" s="378"/>
      <c r="M991" s="364"/>
      <c r="N991" s="364"/>
      <c r="O991" s="364"/>
      <c r="P991" s="367"/>
      <c r="Q991" s="364"/>
      <c r="R991" s="364"/>
      <c r="S991" s="364"/>
      <c r="T991" s="364"/>
      <c r="U991" s="364"/>
      <c r="V991" s="364"/>
      <c r="W991" s="364"/>
      <c r="X991" s="364"/>
    </row>
    <row r="992" spans="1:32" s="67" customFormat="1" ht="13.5" thickBot="1">
      <c r="A992" s="373" t="s">
        <v>243</v>
      </c>
      <c r="B992" s="374"/>
      <c r="C992" s="599"/>
      <c r="D992" s="374"/>
      <c r="E992" s="375"/>
      <c r="F992" s="374"/>
      <c r="G992" s="376"/>
      <c r="H992" s="378"/>
      <c r="I992" s="11"/>
      <c r="J992" s="10"/>
      <c r="K992" s="10"/>
      <c r="L992" s="10"/>
      <c r="M992" s="378"/>
      <c r="N992" s="378"/>
      <c r="O992" s="378"/>
      <c r="P992" s="379"/>
      <c r="Q992" s="378"/>
      <c r="R992" s="378"/>
      <c r="S992" s="378"/>
      <c r="T992" s="378"/>
      <c r="U992" s="378"/>
      <c r="V992" s="378"/>
      <c r="W992" s="378"/>
      <c r="X992" s="378"/>
    </row>
    <row r="993" spans="1:24" ht="24.75" customHeight="1">
      <c r="A993" s="1232" t="s">
        <v>395</v>
      </c>
      <c r="B993" s="1233"/>
      <c r="C993" s="1233"/>
      <c r="D993" s="1234"/>
      <c r="E993" s="330"/>
      <c r="F993" s="243"/>
    </row>
    <row r="994" spans="1:24" ht="39" customHeight="1">
      <c r="A994" s="969" t="s">
        <v>19</v>
      </c>
      <c r="B994" s="970" t="s">
        <v>144</v>
      </c>
      <c r="C994" s="970" t="s">
        <v>145</v>
      </c>
      <c r="D994" s="971" t="s">
        <v>146</v>
      </c>
      <c r="F994" s="603"/>
    </row>
    <row r="995" spans="1:24" s="74" customFormat="1" ht="18" customHeight="1" thickBot="1">
      <c r="A995" s="1235" t="s">
        <v>244</v>
      </c>
      <c r="B995" s="604" t="s">
        <v>356</v>
      </c>
      <c r="C995" s="972"/>
      <c r="D995" s="973">
        <v>234.98000000000002</v>
      </c>
      <c r="E995" s="606"/>
      <c r="F995" s="607"/>
      <c r="G995" s="9"/>
      <c r="H995" s="9"/>
      <c r="I995" s="608"/>
      <c r="J995" s="9"/>
      <c r="K995" s="9"/>
      <c r="L995" s="9"/>
      <c r="M995" s="9"/>
      <c r="N995" s="9"/>
      <c r="O995" s="9"/>
      <c r="P995" s="609"/>
      <c r="Q995" s="9"/>
      <c r="R995" s="9"/>
      <c r="S995" s="9"/>
      <c r="T995" s="9"/>
      <c r="U995" s="9"/>
      <c r="V995" s="9"/>
      <c r="W995" s="9"/>
      <c r="X995" s="9"/>
    </row>
    <row r="996" spans="1:24" s="74" customFormat="1" ht="18" customHeight="1" thickBot="1">
      <c r="A996" s="1236"/>
      <c r="B996" s="604" t="s">
        <v>148</v>
      </c>
      <c r="C996" s="1307" t="s">
        <v>396</v>
      </c>
      <c r="D996" s="1198">
        <v>229.79</v>
      </c>
      <c r="E996" s="606"/>
      <c r="F996" s="607"/>
      <c r="G996" s="9"/>
      <c r="H996" s="9"/>
      <c r="I996" s="608"/>
      <c r="J996" s="9"/>
      <c r="K996" s="9"/>
      <c r="L996" s="9"/>
      <c r="M996" s="9"/>
      <c r="N996" s="9"/>
      <c r="O996" s="9"/>
      <c r="P996" s="609"/>
      <c r="Q996" s="9"/>
      <c r="R996" s="9"/>
      <c r="S996" s="9"/>
      <c r="T996" s="9"/>
      <c r="U996" s="9"/>
      <c r="V996" s="9"/>
      <c r="W996" s="9"/>
      <c r="X996" s="9"/>
    </row>
    <row r="997" spans="1:24" s="74" customFormat="1" ht="18" customHeight="1" thickBot="1">
      <c r="A997" s="1236"/>
      <c r="B997" s="611" t="s">
        <v>245</v>
      </c>
      <c r="C997" s="1308" t="s">
        <v>397</v>
      </c>
      <c r="D997" s="1198">
        <v>439.85</v>
      </c>
      <c r="E997" s="606"/>
      <c r="F997" s="974"/>
      <c r="G997" s="9"/>
      <c r="H997" s="9"/>
      <c r="I997" s="608"/>
      <c r="J997" s="9"/>
      <c r="K997" s="9"/>
      <c r="L997" s="9"/>
      <c r="M997" s="9"/>
      <c r="N997" s="9"/>
      <c r="O997" s="9"/>
      <c r="P997" s="609"/>
      <c r="Q997" s="9"/>
      <c r="R997" s="9"/>
      <c r="S997" s="9"/>
      <c r="T997" s="9"/>
      <c r="U997" s="9"/>
      <c r="V997" s="9"/>
      <c r="W997" s="9"/>
      <c r="X997" s="9"/>
    </row>
    <row r="998" spans="1:24" s="74" customFormat="1" ht="18" customHeight="1" thickBot="1">
      <c r="A998" s="1236"/>
      <c r="B998" s="614" t="s">
        <v>246</v>
      </c>
      <c r="C998" s="1308" t="s">
        <v>398</v>
      </c>
      <c r="D998" s="1198">
        <v>603.05999999999995</v>
      </c>
      <c r="E998" s="606"/>
      <c r="F998" s="613"/>
      <c r="G998" s="9"/>
      <c r="H998" s="9"/>
      <c r="I998" s="608"/>
      <c r="J998" s="9"/>
      <c r="K998" s="9"/>
      <c r="L998" s="9"/>
      <c r="M998" s="9"/>
      <c r="N998" s="9"/>
      <c r="O998" s="9"/>
      <c r="P998" s="609"/>
      <c r="Q998" s="9"/>
      <c r="R998" s="9"/>
      <c r="S998" s="9"/>
      <c r="T998" s="9"/>
      <c r="U998" s="9"/>
      <c r="V998" s="9"/>
      <c r="W998" s="9"/>
      <c r="X998" s="9"/>
    </row>
    <row r="999" spans="1:24" s="74" customFormat="1" ht="18" customHeight="1">
      <c r="A999" s="1237" t="s">
        <v>247</v>
      </c>
      <c r="B999" s="1238"/>
      <c r="C999" s="1239"/>
      <c r="D999" s="1199">
        <f>SUM(D996:D998)</f>
        <v>1272.6999999999998</v>
      </c>
      <c r="E999" s="606"/>
      <c r="F999" s="616"/>
      <c r="G999" s="9"/>
      <c r="H999" s="9"/>
      <c r="I999" s="608"/>
      <c r="J999" s="9"/>
      <c r="K999" s="9"/>
      <c r="L999" s="9"/>
      <c r="M999" s="9"/>
      <c r="N999" s="9"/>
      <c r="O999" s="9"/>
      <c r="P999" s="609"/>
      <c r="Q999" s="9"/>
      <c r="R999" s="9"/>
      <c r="S999" s="9"/>
      <c r="T999" s="9"/>
      <c r="U999" s="9"/>
      <c r="V999" s="9"/>
      <c r="W999" s="9"/>
      <c r="X999" s="9"/>
    </row>
    <row r="1000" spans="1:24" s="74" customFormat="1" ht="18" customHeight="1" thickBot="1">
      <c r="A1000" s="1240" t="s">
        <v>248</v>
      </c>
      <c r="B1000" s="1241"/>
      <c r="C1000" s="1242"/>
      <c r="D1000" s="975">
        <f>D999+D995</f>
        <v>1507.6799999999998</v>
      </c>
      <c r="E1000" s="606"/>
      <c r="G1000" s="9"/>
      <c r="H1000" s="9"/>
      <c r="I1000" s="608"/>
      <c r="J1000" s="9"/>
      <c r="K1000" s="9"/>
      <c r="L1000" s="9"/>
      <c r="M1000" s="9"/>
      <c r="N1000" s="9"/>
      <c r="O1000" s="9"/>
      <c r="P1000" s="609"/>
      <c r="Q1000" s="9"/>
      <c r="R1000" s="9"/>
      <c r="S1000" s="9"/>
      <c r="T1000" s="9"/>
      <c r="U1000" s="9"/>
      <c r="V1000" s="9"/>
      <c r="W1000" s="9"/>
      <c r="X1000" s="9"/>
    </row>
    <row r="1001" spans="1:24">
      <c r="J1001" s="378"/>
      <c r="K1001" s="378"/>
      <c r="L1001" s="378"/>
    </row>
    <row r="1002" spans="1:24" s="67" customFormat="1" ht="13.5" thickBot="1">
      <c r="A1002" s="514" t="s">
        <v>394</v>
      </c>
      <c r="E1002" s="68"/>
      <c r="G1002" s="376"/>
      <c r="H1002" s="378"/>
      <c r="I1002" s="11"/>
      <c r="J1002" s="10"/>
      <c r="K1002" s="10"/>
      <c r="L1002" s="10"/>
      <c r="M1002" s="378"/>
      <c r="N1002" s="378"/>
      <c r="O1002" s="378"/>
      <c r="P1002" s="379"/>
      <c r="Q1002" s="378"/>
      <c r="R1002" s="378"/>
      <c r="S1002" s="378"/>
      <c r="T1002" s="378"/>
      <c r="U1002" s="378"/>
      <c r="V1002" s="378"/>
      <c r="W1002" s="378"/>
      <c r="X1002" s="378"/>
    </row>
    <row r="1003" spans="1:24" ht="29.25" customHeight="1">
      <c r="A1003" s="333" t="s">
        <v>32</v>
      </c>
      <c r="B1003" s="88"/>
      <c r="C1003" s="88" t="s">
        <v>93</v>
      </c>
      <c r="D1003" s="88" t="s">
        <v>94</v>
      </c>
      <c r="E1003" s="508" t="s">
        <v>9</v>
      </c>
      <c r="F1003" s="509" t="s">
        <v>77</v>
      </c>
    </row>
    <row r="1004" spans="1:24" ht="18" customHeight="1">
      <c r="A1004" s="600">
        <v>1</v>
      </c>
      <c r="B1004" s="601">
        <v>2</v>
      </c>
      <c r="C1004" s="601">
        <v>3</v>
      </c>
      <c r="D1004" s="601">
        <v>4</v>
      </c>
      <c r="E1004" s="935" t="s">
        <v>95</v>
      </c>
      <c r="F1004" s="602">
        <v>6</v>
      </c>
      <c r="I1004" s="407"/>
      <c r="J1004" s="118"/>
      <c r="K1004" s="118"/>
      <c r="L1004" s="118"/>
    </row>
    <row r="1005" spans="1:24" ht="31.5" customHeight="1">
      <c r="A1005" s="976">
        <v>1</v>
      </c>
      <c r="B1005" s="977" t="s">
        <v>382</v>
      </c>
      <c r="C1005" s="978">
        <v>234.98000000000002</v>
      </c>
      <c r="D1005" s="978">
        <v>234.98000000000002</v>
      </c>
      <c r="E1005" s="965">
        <f>D1005-C1005</f>
        <v>0</v>
      </c>
      <c r="F1005" s="979">
        <f>E1005/C1005</f>
        <v>0</v>
      </c>
      <c r="G1005" s="406"/>
      <c r="H1005" s="118"/>
      <c r="I1005" s="407"/>
      <c r="J1005" s="118"/>
      <c r="K1005" s="118"/>
      <c r="L1005" s="118"/>
      <c r="M1005" s="118"/>
      <c r="N1005" s="118"/>
      <c r="O1005" s="118"/>
      <c r="P1005" s="408"/>
      <c r="Q1005" s="118"/>
      <c r="R1005" s="118"/>
      <c r="S1005" s="118"/>
      <c r="T1005" s="118"/>
      <c r="U1005" s="118"/>
      <c r="V1005" s="118"/>
      <c r="W1005" s="118"/>
      <c r="X1005" s="118"/>
    </row>
    <row r="1006" spans="1:24" ht="16.5" customHeight="1">
      <c r="A1006" s="976">
        <v>2</v>
      </c>
      <c r="B1006" s="341" t="s">
        <v>339</v>
      </c>
      <c r="C1006" s="980">
        <v>1507.9499999999998</v>
      </c>
      <c r="D1006" s="980">
        <v>1507.9499999999998</v>
      </c>
      <c r="E1006" s="965">
        <f>D1006-C1006</f>
        <v>0</v>
      </c>
      <c r="F1006" s="979">
        <f>E1006/C1006</f>
        <v>0</v>
      </c>
      <c r="G1006" s="406"/>
      <c r="H1006" s="118"/>
      <c r="I1006" s="407"/>
      <c r="J1006" s="118"/>
      <c r="K1006" s="118"/>
      <c r="L1006" s="118"/>
      <c r="M1006" s="118"/>
      <c r="N1006" s="118"/>
      <c r="O1006" s="118"/>
      <c r="P1006" s="408"/>
      <c r="Q1006" s="118"/>
      <c r="R1006" s="118"/>
      <c r="S1006" s="118"/>
      <c r="T1006" s="118"/>
      <c r="U1006" s="118"/>
      <c r="V1006" s="118"/>
      <c r="W1006" s="118"/>
      <c r="X1006" s="118"/>
    </row>
    <row r="1007" spans="1:24" ht="39.75" customHeight="1">
      <c r="A1007" s="976">
        <v>3</v>
      </c>
      <c r="B1007" s="341" t="s">
        <v>383</v>
      </c>
      <c r="C1007" s="981">
        <v>669.64</v>
      </c>
      <c r="D1007" s="981">
        <v>669.64</v>
      </c>
      <c r="E1007" s="965">
        <f>D1007-C1007</f>
        <v>0</v>
      </c>
      <c r="F1007" s="979">
        <f>E1007/C1007</f>
        <v>0</v>
      </c>
      <c r="G1007" s="406"/>
      <c r="H1007" s="118"/>
      <c r="I1007" s="407"/>
      <c r="J1007" s="118"/>
      <c r="K1007" s="118"/>
      <c r="L1007" s="118"/>
      <c r="M1007" s="118"/>
      <c r="N1007" s="118"/>
      <c r="O1007" s="118"/>
      <c r="P1007" s="408"/>
      <c r="Q1007" s="118"/>
      <c r="R1007" s="118"/>
      <c r="S1007" s="118"/>
      <c r="T1007" s="118"/>
      <c r="U1007" s="118"/>
      <c r="V1007" s="118"/>
      <c r="W1007" s="118"/>
      <c r="X1007" s="118"/>
    </row>
    <row r="1008" spans="1:24" ht="18" customHeight="1" thickBot="1">
      <c r="A1008" s="478">
        <v>4</v>
      </c>
      <c r="B1008" s="84" t="s">
        <v>166</v>
      </c>
      <c r="C1008" s="982">
        <f>C1005+C1007</f>
        <v>904.62</v>
      </c>
      <c r="D1008" s="982">
        <f>D1005+D1007</f>
        <v>904.62</v>
      </c>
      <c r="E1008" s="983">
        <f>D1008-C1008</f>
        <v>0</v>
      </c>
      <c r="F1008" s="984">
        <f>SUM(F1005:F1007)</f>
        <v>0</v>
      </c>
      <c r="G1008" s="666"/>
      <c r="H1008" s="118"/>
      <c r="M1008" s="118"/>
      <c r="N1008" s="118"/>
      <c r="O1008" s="118"/>
      <c r="P1008" s="408"/>
      <c r="Q1008" s="118"/>
      <c r="R1008" s="118"/>
      <c r="S1008" s="118"/>
      <c r="T1008" s="118"/>
      <c r="U1008" s="118"/>
      <c r="V1008" s="118"/>
      <c r="W1008" s="118"/>
      <c r="X1008" s="118"/>
    </row>
    <row r="1009" spans="1:24" ht="12" customHeight="1">
      <c r="E1009" s="985"/>
      <c r="F1009" s="16"/>
      <c r="J1009" s="378"/>
      <c r="K1009" s="378"/>
      <c r="L1009" s="378"/>
    </row>
    <row r="1010" spans="1:24" s="67" customFormat="1" ht="24.75" customHeight="1" thickBot="1">
      <c r="A1010" s="514" t="s">
        <v>384</v>
      </c>
      <c r="D1010" s="986" t="s">
        <v>154</v>
      </c>
      <c r="E1010" s="1243" t="s">
        <v>385</v>
      </c>
      <c r="F1010" s="1243"/>
      <c r="G1010" s="376"/>
      <c r="H1010" s="378"/>
      <c r="I1010" s="987"/>
      <c r="J1010" s="987"/>
      <c r="K1010" s="987"/>
      <c r="L1010" s="987"/>
      <c r="M1010" s="378"/>
      <c r="N1010" s="378"/>
      <c r="O1010" s="378"/>
      <c r="P1010" s="379"/>
      <c r="Q1010" s="378"/>
      <c r="R1010" s="378"/>
      <c r="S1010" s="378"/>
      <c r="T1010" s="378"/>
      <c r="U1010" s="378"/>
      <c r="V1010" s="378"/>
      <c r="W1010" s="378"/>
      <c r="X1010" s="378"/>
    </row>
    <row r="1011" spans="1:24" ht="28">
      <c r="A1011" s="266" t="s">
        <v>32</v>
      </c>
      <c r="B1011" s="267" t="s">
        <v>249</v>
      </c>
      <c r="C1011" s="267" t="s">
        <v>339</v>
      </c>
      <c r="D1011" s="267" t="s">
        <v>250</v>
      </c>
      <c r="E1011" s="268" t="s">
        <v>251</v>
      </c>
      <c r="F1011" s="267" t="s">
        <v>252</v>
      </c>
      <c r="G1011" s="988" t="s">
        <v>163</v>
      </c>
      <c r="H1011" s="987"/>
      <c r="I1011" s="989"/>
      <c r="J1011" s="989"/>
      <c r="K1011" s="989"/>
      <c r="L1011" s="989"/>
      <c r="M1011" s="987"/>
      <c r="N1011" s="987"/>
      <c r="O1011" s="987"/>
      <c r="P1011" s="581"/>
      <c r="Q1011" s="987"/>
      <c r="R1011" s="987"/>
      <c r="S1011" s="987"/>
      <c r="T1011" s="987"/>
      <c r="U1011" s="987"/>
      <c r="V1011" s="987"/>
      <c r="W1011" s="987"/>
      <c r="X1011" s="987"/>
    </row>
    <row r="1012" spans="1:24" s="243" customFormat="1" ht="14">
      <c r="A1012" s="990">
        <v>1</v>
      </c>
      <c r="B1012" s="991">
        <v>2</v>
      </c>
      <c r="C1012" s="991">
        <v>3</v>
      </c>
      <c r="D1012" s="992">
        <v>4</v>
      </c>
      <c r="E1012" s="993">
        <v>5</v>
      </c>
      <c r="F1012" s="991">
        <v>6</v>
      </c>
      <c r="G1012" s="994">
        <v>7</v>
      </c>
      <c r="H1012" s="989"/>
      <c r="I1012" s="995"/>
      <c r="J1012" s="995"/>
      <c r="K1012" s="995"/>
      <c r="L1012" s="995"/>
      <c r="M1012" s="989"/>
      <c r="N1012" s="989"/>
      <c r="O1012" s="989"/>
      <c r="P1012" s="996"/>
      <c r="Q1012" s="989"/>
      <c r="R1012" s="989"/>
      <c r="S1012" s="989"/>
      <c r="T1012" s="989"/>
      <c r="U1012" s="989"/>
      <c r="V1012" s="989"/>
      <c r="W1012" s="989"/>
      <c r="X1012" s="989"/>
    </row>
    <row r="1013" spans="1:24" s="1003" customFormat="1" ht="30.75" customHeight="1">
      <c r="A1013" s="997">
        <v>1</v>
      </c>
      <c r="B1013" s="998" t="s">
        <v>253</v>
      </c>
      <c r="C1013" s="722">
        <v>1074.5999999999999</v>
      </c>
      <c r="D1013" s="722">
        <v>596.16</v>
      </c>
      <c r="E1013" s="999">
        <v>420.68</v>
      </c>
      <c r="F1013" s="1000">
        <f>E1013/C1013</f>
        <v>0.39147589800856136</v>
      </c>
      <c r="G1013" s="1001">
        <f>D1013-E1013</f>
        <v>175.47999999999996</v>
      </c>
      <c r="H1013" s="995"/>
      <c r="I1013" s="995">
        <f>E1013/E1015</f>
        <v>0.64898721093472789</v>
      </c>
      <c r="J1013" s="995"/>
      <c r="K1013" s="995"/>
      <c r="L1013" s="995"/>
      <c r="M1013" s="995"/>
      <c r="N1013" s="995"/>
      <c r="O1013" s="995"/>
      <c r="P1013" s="1002"/>
      <c r="Q1013" s="995"/>
      <c r="R1013" s="995"/>
      <c r="S1013" s="995"/>
      <c r="T1013" s="995"/>
      <c r="U1013" s="995"/>
      <c r="V1013" s="995"/>
      <c r="W1013" s="995"/>
      <c r="X1013" s="995"/>
    </row>
    <row r="1014" spans="1:24" s="243" customFormat="1" ht="48.75" customHeight="1">
      <c r="A1014" s="1004">
        <v>2</v>
      </c>
      <c r="B1014" s="1005" t="s">
        <v>254</v>
      </c>
      <c r="C1014" s="731">
        <v>433.35</v>
      </c>
      <c r="D1014" s="722">
        <v>308.45999999999998</v>
      </c>
      <c r="E1014" s="1006">
        <v>227.53</v>
      </c>
      <c r="F1014" s="1007">
        <f>E1014/C1014</f>
        <v>0.52504903657551627</v>
      </c>
      <c r="G1014" s="1001">
        <f>D1014-E1014</f>
        <v>80.929999999999978</v>
      </c>
      <c r="H1014" s="995"/>
      <c r="I1014" s="995"/>
      <c r="J1014" s="1008"/>
      <c r="K1014" s="995"/>
      <c r="L1014" s="995"/>
      <c r="M1014" s="995"/>
      <c r="N1014" s="995"/>
      <c r="O1014" s="995"/>
      <c r="P1014" s="1002"/>
      <c r="Q1014" s="995"/>
      <c r="R1014" s="995"/>
      <c r="S1014" s="995"/>
      <c r="T1014" s="995"/>
      <c r="U1014" s="995"/>
      <c r="V1014" s="995"/>
      <c r="W1014" s="995"/>
      <c r="X1014" s="995"/>
    </row>
    <row r="1015" spans="1:24" s="243" customFormat="1" ht="22.5" customHeight="1" thickBot="1">
      <c r="A1015" s="1244" t="s">
        <v>14</v>
      </c>
      <c r="B1015" s="1245"/>
      <c r="C1015" s="1009">
        <f>C1013+C1014</f>
        <v>1507.9499999999998</v>
      </c>
      <c r="D1015" s="1009">
        <f>D1013+D1014</f>
        <v>904.61999999999989</v>
      </c>
      <c r="E1015" s="1009">
        <f>E1013+E1014</f>
        <v>648.21</v>
      </c>
      <c r="F1015" s="1010">
        <f>E1015/C1015</f>
        <v>0.42986173281607487</v>
      </c>
      <c r="G1015" s="1011">
        <f>D1015-E1015</f>
        <v>256.40999999999985</v>
      </c>
      <c r="H1015" s="1012"/>
      <c r="I1015" s="1013"/>
      <c r="J1015" s="364"/>
      <c r="K1015" s="364"/>
      <c r="L1015" s="364"/>
      <c r="M1015" s="1012"/>
      <c r="N1015" s="1012"/>
      <c r="O1015" s="1012"/>
      <c r="P1015" s="1014"/>
      <c r="Q1015" s="1012"/>
      <c r="R1015" s="1012"/>
      <c r="S1015" s="1012"/>
      <c r="T1015" s="1012"/>
      <c r="U1015" s="1012"/>
      <c r="V1015" s="1012"/>
      <c r="W1015" s="1012"/>
      <c r="X1015" s="1012"/>
    </row>
    <row r="1016" spans="1:24" s="243" customFormat="1">
      <c r="A1016" s="16"/>
      <c r="B1016" s="5"/>
      <c r="C1016" s="5"/>
      <c r="D1016" s="16"/>
      <c r="E1016" s="18"/>
      <c r="F1016" s="5"/>
      <c r="G1016" s="9"/>
      <c r="H1016" s="364"/>
      <c r="I1016" s="365"/>
      <c r="J1016" s="599"/>
      <c r="K1016" s="599"/>
      <c r="L1016" s="599"/>
      <c r="M1016" s="364"/>
      <c r="N1016" s="364"/>
      <c r="O1016" s="364"/>
      <c r="P1016" s="367"/>
      <c r="Q1016" s="364"/>
      <c r="R1016" s="364"/>
      <c r="S1016" s="364"/>
      <c r="T1016" s="364"/>
      <c r="U1016" s="364"/>
      <c r="V1016" s="364"/>
      <c r="W1016" s="364"/>
      <c r="X1016" s="364"/>
    </row>
    <row r="1017" spans="1:24" s="374" customFormat="1" ht="14">
      <c r="A1017" s="1231" t="s">
        <v>255</v>
      </c>
      <c r="B1017" s="1231"/>
      <c r="C1017" s="1231"/>
      <c r="D1017" s="1231"/>
      <c r="E1017" s="1231"/>
      <c r="F1017" s="1231"/>
      <c r="G1017" s="376"/>
      <c r="H1017" s="599"/>
      <c r="I1017" s="11"/>
      <c r="J1017" s="378"/>
      <c r="K1017" s="378"/>
      <c r="L1017" s="378"/>
      <c r="M1017" s="599"/>
      <c r="N1017" s="599"/>
      <c r="O1017" s="599"/>
      <c r="P1017" s="439"/>
      <c r="Q1017" s="599"/>
      <c r="R1017" s="599"/>
      <c r="S1017" s="599"/>
      <c r="T1017" s="599"/>
      <c r="U1017" s="599"/>
      <c r="V1017" s="599"/>
      <c r="W1017" s="599"/>
      <c r="X1017" s="599"/>
    </row>
    <row r="1018" spans="1:24" s="374" customFormat="1" ht="13.5" thickBot="1">
      <c r="A1018" s="373" t="s">
        <v>256</v>
      </c>
      <c r="C1018" s="599"/>
      <c r="E1018" s="1015"/>
      <c r="F1018" s="69"/>
      <c r="G1018" s="376"/>
      <c r="H1018" s="378"/>
      <c r="I1018" s="11"/>
      <c r="J1018" s="10"/>
      <c r="K1018" s="10"/>
      <c r="L1018" s="10"/>
      <c r="M1018" s="378"/>
      <c r="N1018" s="378"/>
      <c r="O1018" s="378"/>
      <c r="P1018" s="379"/>
      <c r="Q1018" s="378"/>
      <c r="R1018" s="378"/>
      <c r="S1018" s="378"/>
      <c r="T1018" s="378"/>
      <c r="U1018" s="378"/>
      <c r="V1018" s="378"/>
      <c r="W1018" s="378"/>
      <c r="X1018" s="378"/>
    </row>
    <row r="1019" spans="1:24" s="1019" customFormat="1">
      <c r="A1019" s="1246" t="s">
        <v>257</v>
      </c>
      <c r="B1019" s="1247"/>
      <c r="C1019" s="1247"/>
      <c r="D1019" s="1248"/>
      <c r="E1019" s="606"/>
      <c r="F1019" s="74"/>
      <c r="G1019" s="9"/>
      <c r="H1019" s="1016"/>
      <c r="I1019" s="1017"/>
      <c r="J1019" s="1016"/>
      <c r="K1019" s="1016"/>
      <c r="L1019" s="1016"/>
      <c r="M1019" s="1016"/>
      <c r="N1019" s="1016"/>
      <c r="O1019" s="1016"/>
      <c r="P1019" s="1018"/>
      <c r="Q1019" s="1016"/>
      <c r="R1019" s="1016"/>
      <c r="S1019" s="1016"/>
      <c r="T1019" s="1016"/>
      <c r="U1019" s="1016"/>
      <c r="V1019" s="1016"/>
      <c r="W1019" s="1016"/>
      <c r="X1019" s="1016"/>
    </row>
    <row r="1020" spans="1:24" s="1019" customFormat="1" ht="26">
      <c r="A1020" s="1020" t="s">
        <v>258</v>
      </c>
      <c r="B1020" s="1021" t="s">
        <v>144</v>
      </c>
      <c r="C1020" s="1021" t="s">
        <v>145</v>
      </c>
      <c r="D1020" s="1022" t="s">
        <v>146</v>
      </c>
      <c r="E1020" s="606"/>
      <c r="F1020" s="607"/>
      <c r="G1020" s="9"/>
      <c r="H1020" s="1016"/>
      <c r="I1020" s="1017"/>
      <c r="J1020" s="1016"/>
      <c r="K1020" s="1016"/>
      <c r="L1020" s="1016"/>
      <c r="M1020" s="1016"/>
      <c r="N1020" s="1016"/>
      <c r="O1020" s="1016"/>
      <c r="P1020" s="1018"/>
      <c r="Q1020" s="1016"/>
      <c r="R1020" s="1016"/>
      <c r="S1020" s="1016"/>
      <c r="T1020" s="1016"/>
      <c r="U1020" s="1016"/>
      <c r="V1020" s="1016"/>
      <c r="W1020" s="1016"/>
      <c r="X1020" s="1016"/>
    </row>
    <row r="1021" spans="1:24" s="74" customFormat="1" ht="18" customHeight="1" thickBot="1">
      <c r="A1021" s="1235" t="s">
        <v>259</v>
      </c>
      <c r="B1021" s="604" t="s">
        <v>356</v>
      </c>
      <c r="C1021" s="972"/>
      <c r="D1021" s="1023">
        <v>97.510000000000019</v>
      </c>
      <c r="E1021" s="606"/>
      <c r="F1021" s="607"/>
      <c r="G1021" s="9"/>
      <c r="H1021" s="9"/>
      <c r="I1021" s="608"/>
      <c r="J1021" s="9"/>
      <c r="K1021" s="9"/>
      <c r="L1021" s="9"/>
      <c r="M1021" s="9"/>
      <c r="N1021" s="9"/>
      <c r="O1021" s="9"/>
      <c r="P1021" s="609"/>
      <c r="Q1021" s="9"/>
      <c r="R1021" s="9"/>
      <c r="S1021" s="9"/>
      <c r="T1021" s="9"/>
      <c r="U1021" s="9"/>
      <c r="V1021" s="9"/>
      <c r="W1021" s="9"/>
      <c r="X1021" s="9"/>
    </row>
    <row r="1022" spans="1:24" s="74" customFormat="1" ht="18" customHeight="1" thickBot="1">
      <c r="A1022" s="1236"/>
      <c r="B1022" s="604" t="s">
        <v>148</v>
      </c>
      <c r="C1022" s="1307" t="s">
        <v>396</v>
      </c>
      <c r="D1022" s="1314">
        <v>321.32</v>
      </c>
      <c r="E1022" s="606"/>
      <c r="F1022" s="607"/>
      <c r="G1022" s="9"/>
      <c r="H1022" s="9"/>
      <c r="I1022" s="608"/>
      <c r="J1022" s="9"/>
      <c r="K1022" s="9"/>
      <c r="L1022" s="9"/>
      <c r="M1022" s="9"/>
      <c r="N1022" s="9"/>
      <c r="O1022" s="9"/>
      <c r="P1022" s="609"/>
      <c r="Q1022" s="9"/>
      <c r="R1022" s="9"/>
      <c r="S1022" s="9"/>
      <c r="T1022" s="9"/>
      <c r="U1022" s="9"/>
      <c r="V1022" s="9"/>
      <c r="W1022" s="9"/>
      <c r="X1022" s="9"/>
    </row>
    <row r="1023" spans="1:24" s="74" customFormat="1" ht="18" customHeight="1" thickBot="1">
      <c r="A1023" s="1236"/>
      <c r="B1023" s="611" t="s">
        <v>260</v>
      </c>
      <c r="C1023" s="1308" t="s">
        <v>397</v>
      </c>
      <c r="D1023" s="1315">
        <v>404.37</v>
      </c>
      <c r="E1023" s="606"/>
      <c r="F1023" s="607"/>
      <c r="G1023" s="9"/>
      <c r="H1023" s="9"/>
      <c r="I1023" s="608"/>
      <c r="J1023" s="9"/>
      <c r="K1023" s="9"/>
      <c r="L1023" s="9"/>
      <c r="M1023" s="9"/>
      <c r="N1023" s="9"/>
      <c r="O1023" s="9"/>
      <c r="P1023" s="609"/>
      <c r="Q1023" s="9"/>
      <c r="R1023" s="9"/>
      <c r="S1023" s="9"/>
      <c r="T1023" s="9"/>
      <c r="U1023" s="9"/>
      <c r="V1023" s="9"/>
      <c r="W1023" s="9"/>
      <c r="X1023" s="9"/>
    </row>
    <row r="1024" spans="1:24" s="74" customFormat="1" ht="18" customHeight="1" thickBot="1">
      <c r="A1024" s="1236"/>
      <c r="B1024" s="614" t="s">
        <v>150</v>
      </c>
      <c r="C1024" s="1308" t="s">
        <v>398</v>
      </c>
      <c r="D1024" s="1314">
        <v>548.79999999999995</v>
      </c>
      <c r="E1024" s="606"/>
      <c r="F1024" s="613"/>
      <c r="G1024" s="9"/>
      <c r="H1024" s="9"/>
      <c r="I1024" s="608"/>
      <c r="J1024" s="9"/>
      <c r="K1024" s="9"/>
      <c r="L1024" s="9"/>
      <c r="M1024" s="9"/>
      <c r="N1024" s="9"/>
      <c r="O1024" s="9"/>
      <c r="P1024" s="609"/>
      <c r="Q1024" s="9"/>
      <c r="R1024" s="9"/>
      <c r="S1024" s="9"/>
      <c r="T1024" s="9"/>
      <c r="U1024" s="9"/>
      <c r="V1024" s="9"/>
      <c r="W1024" s="9"/>
      <c r="X1024" s="9"/>
    </row>
    <row r="1025" spans="1:24" s="74" customFormat="1" ht="18" customHeight="1" thickBot="1">
      <c r="A1025" s="1249" t="s">
        <v>247</v>
      </c>
      <c r="B1025" s="1250"/>
      <c r="C1025" s="1251"/>
      <c r="D1025" s="1024">
        <f>D1022+D1023+D1024</f>
        <v>1274.49</v>
      </c>
      <c r="E1025" s="606"/>
      <c r="F1025" s="481"/>
      <c r="G1025" s="9"/>
      <c r="H1025" s="9"/>
      <c r="I1025" s="608"/>
      <c r="J1025" s="9"/>
      <c r="K1025" s="9"/>
      <c r="L1025" s="9"/>
      <c r="M1025" s="9"/>
      <c r="N1025" s="9"/>
      <c r="O1025" s="9"/>
      <c r="P1025" s="609"/>
      <c r="Q1025" s="9"/>
      <c r="R1025" s="9"/>
      <c r="S1025" s="9"/>
      <c r="T1025" s="9"/>
      <c r="U1025" s="9"/>
      <c r="V1025" s="9"/>
      <c r="W1025" s="9"/>
      <c r="X1025" s="9"/>
    </row>
    <row r="1026" spans="1:24" s="243" customFormat="1" ht="18" customHeight="1">
      <c r="A1026" s="1025"/>
      <c r="B1026" s="1025"/>
      <c r="C1026" s="1025"/>
      <c r="D1026" s="1026"/>
      <c r="E1026" s="18"/>
      <c r="F1026" s="331"/>
      <c r="G1026" s="9"/>
      <c r="H1026" s="364"/>
      <c r="I1026" s="11"/>
      <c r="J1026" s="10"/>
      <c r="K1026" s="10"/>
      <c r="L1026" s="10"/>
      <c r="M1026" s="364"/>
      <c r="N1026" s="364"/>
      <c r="O1026" s="364"/>
      <c r="P1026" s="367"/>
      <c r="Q1026" s="364"/>
      <c r="R1026" s="364"/>
      <c r="S1026" s="364"/>
      <c r="T1026" s="364"/>
      <c r="U1026" s="364"/>
      <c r="V1026" s="364"/>
      <c r="W1026" s="364"/>
      <c r="X1026" s="364"/>
    </row>
    <row r="1027" spans="1:24" s="243" customFormat="1" ht="18" customHeight="1">
      <c r="A1027" s="1025"/>
      <c r="B1027" s="1025"/>
      <c r="C1027" s="1025"/>
      <c r="D1027" s="1026"/>
      <c r="E1027" s="18"/>
      <c r="F1027" s="331"/>
      <c r="G1027" s="9"/>
      <c r="H1027" s="364"/>
      <c r="I1027" s="11"/>
      <c r="J1027" s="10"/>
      <c r="K1027" s="10"/>
      <c r="L1027" s="10"/>
      <c r="M1027" s="364"/>
      <c r="N1027" s="364"/>
      <c r="O1027" s="364"/>
      <c r="P1027" s="367"/>
      <c r="Q1027" s="364"/>
      <c r="R1027" s="364"/>
      <c r="S1027" s="364"/>
      <c r="T1027" s="364"/>
      <c r="U1027" s="364"/>
      <c r="V1027" s="364"/>
      <c r="W1027" s="364"/>
      <c r="X1027" s="364"/>
    </row>
    <row r="1028" spans="1:24" s="1027" customFormat="1" ht="13.5" thickBot="1">
      <c r="A1028" s="514" t="s">
        <v>386</v>
      </c>
      <c r="B1028" s="67"/>
      <c r="C1028" s="67"/>
      <c r="D1028" s="67"/>
      <c r="E1028" s="68"/>
      <c r="F1028" s="67"/>
      <c r="G1028" s="376"/>
      <c r="H1028" s="378"/>
      <c r="I1028" s="11"/>
      <c r="J1028" s="10"/>
      <c r="K1028" s="10"/>
      <c r="L1028" s="10"/>
      <c r="M1028" s="378"/>
      <c r="N1028" s="378"/>
      <c r="O1028" s="378"/>
      <c r="P1028" s="379"/>
      <c r="Q1028" s="378"/>
      <c r="R1028" s="378"/>
      <c r="S1028" s="378"/>
      <c r="T1028" s="378"/>
      <c r="U1028" s="378"/>
      <c r="V1028" s="378"/>
      <c r="W1028" s="378"/>
      <c r="X1028" s="378"/>
    </row>
    <row r="1029" spans="1:24" s="243" customFormat="1">
      <c r="A1029" s="156" t="s">
        <v>32</v>
      </c>
      <c r="B1029" s="157" t="s">
        <v>261</v>
      </c>
      <c r="C1029" s="157" t="s">
        <v>93</v>
      </c>
      <c r="D1029" s="157" t="s">
        <v>94</v>
      </c>
      <c r="E1029" s="158" t="s">
        <v>9</v>
      </c>
      <c r="F1029" s="159" t="s">
        <v>77</v>
      </c>
      <c r="G1029" s="9"/>
      <c r="H1029" s="10"/>
      <c r="I1029" s="11"/>
      <c r="J1029" s="10"/>
      <c r="K1029" s="10"/>
      <c r="L1029" s="10"/>
      <c r="M1029" s="10"/>
      <c r="N1029" s="10"/>
      <c r="O1029" s="10"/>
      <c r="P1029" s="12"/>
      <c r="Q1029" s="10"/>
      <c r="R1029" s="10"/>
      <c r="S1029" s="10"/>
      <c r="T1029" s="10"/>
      <c r="U1029" s="10"/>
      <c r="V1029" s="10"/>
      <c r="W1029" s="10"/>
      <c r="X1029" s="10"/>
    </row>
    <row r="1030" spans="1:24" s="243" customFormat="1" ht="18" customHeight="1">
      <c r="A1030" s="600">
        <v>1</v>
      </c>
      <c r="B1030" s="601">
        <v>2</v>
      </c>
      <c r="C1030" s="601">
        <v>3</v>
      </c>
      <c r="D1030" s="1028">
        <v>4</v>
      </c>
      <c r="E1030" s="935" t="s">
        <v>95</v>
      </c>
      <c r="F1030" s="602">
        <v>6</v>
      </c>
      <c r="G1030" s="9"/>
      <c r="H1030" s="10"/>
      <c r="I1030" s="11"/>
      <c r="J1030" s="10"/>
      <c r="K1030" s="10"/>
      <c r="L1030" s="10"/>
      <c r="M1030" s="10"/>
      <c r="N1030" s="10"/>
      <c r="O1030" s="10"/>
      <c r="P1030" s="12"/>
      <c r="Q1030" s="10"/>
      <c r="R1030" s="10"/>
      <c r="S1030" s="10"/>
      <c r="T1030" s="10"/>
      <c r="U1030" s="10"/>
      <c r="V1030" s="10"/>
      <c r="W1030" s="10"/>
      <c r="X1030" s="10"/>
    </row>
    <row r="1031" spans="1:24" s="243" customFormat="1" ht="39.75" customHeight="1">
      <c r="A1031" s="76">
        <v>1</v>
      </c>
      <c r="B1031" s="1029" t="s">
        <v>377</v>
      </c>
      <c r="C1031" s="726">
        <v>97.510000000000019</v>
      </c>
      <c r="D1031" s="461">
        <f>D1021</f>
        <v>97.510000000000019</v>
      </c>
      <c r="E1031" s="426">
        <f>D1031-C1031</f>
        <v>0</v>
      </c>
      <c r="F1031" s="1030">
        <f>E1031/C1031</f>
        <v>0</v>
      </c>
      <c r="G1031" s="9"/>
      <c r="H1031" s="10"/>
      <c r="I1031" s="11"/>
      <c r="J1031" s="10"/>
      <c r="K1031" s="10"/>
      <c r="L1031" s="10"/>
      <c r="M1031" s="10"/>
      <c r="N1031" s="10"/>
      <c r="O1031" s="10"/>
      <c r="P1031" s="12"/>
      <c r="Q1031" s="10"/>
      <c r="R1031" s="10"/>
      <c r="S1031" s="10"/>
      <c r="T1031" s="10"/>
      <c r="U1031" s="10"/>
      <c r="V1031" s="10"/>
      <c r="W1031" s="10"/>
      <c r="X1031" s="10"/>
    </row>
    <row r="1032" spans="1:24" s="243" customFormat="1" ht="18" customHeight="1">
      <c r="A1032" s="76">
        <v>2</v>
      </c>
      <c r="B1032" s="427" t="s">
        <v>339</v>
      </c>
      <c r="C1032" s="726">
        <v>1375.0800000000002</v>
      </c>
      <c r="D1032" s="461">
        <v>1375.0800000000002</v>
      </c>
      <c r="E1032" s="426">
        <f>D1032-C1032</f>
        <v>0</v>
      </c>
      <c r="F1032" s="1030">
        <f>E1032/C1032</f>
        <v>0</v>
      </c>
      <c r="G1032" s="9"/>
      <c r="H1032" s="10"/>
      <c r="I1032" s="11"/>
      <c r="J1032" s="10"/>
      <c r="K1032" s="10"/>
      <c r="L1032" s="10"/>
      <c r="M1032" s="10"/>
      <c r="N1032" s="10"/>
      <c r="O1032" s="10"/>
      <c r="P1032" s="12"/>
      <c r="Q1032" s="10"/>
      <c r="R1032" s="10"/>
      <c r="S1032" s="10"/>
      <c r="T1032" s="10"/>
      <c r="U1032" s="10"/>
      <c r="V1032" s="10"/>
      <c r="W1032" s="10"/>
      <c r="X1032" s="10"/>
    </row>
    <row r="1033" spans="1:24" s="243" customFormat="1" ht="18" customHeight="1">
      <c r="A1033" s="76">
        <v>3</v>
      </c>
      <c r="B1033" s="427" t="s">
        <v>383</v>
      </c>
      <c r="C1033" s="726">
        <v>725.68999999999994</v>
      </c>
      <c r="D1033" s="461">
        <v>725.68999999999994</v>
      </c>
      <c r="E1033" s="426">
        <f>D1033-C1033</f>
        <v>0</v>
      </c>
      <c r="F1033" s="1030">
        <f>E1033/C1033</f>
        <v>0</v>
      </c>
      <c r="G1033" s="9"/>
      <c r="H1033" s="10"/>
      <c r="I1033" s="11"/>
      <c r="J1033" s="10"/>
      <c r="K1033" s="10"/>
      <c r="L1033" s="10"/>
      <c r="M1033" s="10"/>
      <c r="N1033" s="10"/>
      <c r="O1033" s="10"/>
      <c r="P1033" s="12"/>
      <c r="Q1033" s="10"/>
      <c r="R1033" s="10"/>
      <c r="S1033" s="10"/>
      <c r="T1033" s="10"/>
      <c r="U1033" s="10"/>
      <c r="V1033" s="10"/>
      <c r="W1033" s="10"/>
      <c r="X1033" s="10"/>
    </row>
    <row r="1034" spans="1:24" s="243" customFormat="1" ht="18" customHeight="1" thickBot="1">
      <c r="A1034" s="83">
        <v>4</v>
      </c>
      <c r="B1034" s="84" t="s">
        <v>250</v>
      </c>
      <c r="C1034" s="430">
        <f>C1031+C1033</f>
        <v>823.19999999999993</v>
      </c>
      <c r="D1034" s="479">
        <f>D1031+D1033</f>
        <v>823.19999999999993</v>
      </c>
      <c r="E1034" s="431">
        <f>D1034-C1034</f>
        <v>0</v>
      </c>
      <c r="F1034" s="1031">
        <f>E1034/C1034</f>
        <v>0</v>
      </c>
      <c r="G1034" s="9"/>
      <c r="H1034" s="10"/>
      <c r="I1034" s="11"/>
      <c r="J1034" s="10"/>
      <c r="K1034" s="10"/>
      <c r="L1034" s="10"/>
      <c r="M1034" s="10"/>
      <c r="N1034" s="10"/>
      <c r="O1034" s="10"/>
      <c r="P1034" s="12"/>
      <c r="Q1034" s="10"/>
      <c r="R1034" s="10"/>
      <c r="S1034" s="10"/>
      <c r="T1034" s="10"/>
      <c r="U1034" s="10"/>
      <c r="V1034" s="10"/>
      <c r="W1034" s="10"/>
      <c r="X1034" s="10"/>
    </row>
    <row r="1035" spans="1:24" s="243" customFormat="1" ht="16.5" customHeight="1">
      <c r="A1035" s="16"/>
      <c r="B1035" s="5"/>
      <c r="C1035" s="5"/>
      <c r="D1035" s="16"/>
      <c r="E1035" s="18"/>
      <c r="F1035" s="5"/>
      <c r="G1035" s="364"/>
      <c r="H1035" s="10"/>
      <c r="I1035" s="11"/>
      <c r="J1035" s="378"/>
      <c r="K1035" s="378"/>
      <c r="L1035" s="378"/>
      <c r="M1035" s="10"/>
      <c r="N1035" s="10"/>
      <c r="O1035" s="10"/>
      <c r="P1035" s="12"/>
      <c r="Q1035" s="10"/>
      <c r="R1035" s="10"/>
      <c r="S1035" s="10"/>
      <c r="T1035" s="10"/>
      <c r="U1035" s="10"/>
      <c r="V1035" s="10"/>
      <c r="W1035" s="10"/>
      <c r="X1035" s="10"/>
    </row>
    <row r="1036" spans="1:24" s="374" customFormat="1" ht="17.25" customHeight="1">
      <c r="A1036" s="514" t="s">
        <v>387</v>
      </c>
      <c r="B1036" s="67"/>
      <c r="C1036" s="67"/>
      <c r="D1036" s="67"/>
      <c r="E1036" s="68"/>
      <c r="F1036" s="1032"/>
      <c r="G1036" s="376"/>
      <c r="H1036" s="378"/>
      <c r="I1036" s="1033"/>
      <c r="J1036" s="1034"/>
      <c r="K1036" s="1034"/>
      <c r="L1036" s="1034"/>
      <c r="M1036" s="378"/>
      <c r="N1036" s="378"/>
      <c r="O1036" s="378"/>
      <c r="P1036" s="379"/>
      <c r="Q1036" s="378"/>
      <c r="R1036" s="378"/>
      <c r="S1036" s="378"/>
      <c r="T1036" s="378"/>
      <c r="U1036" s="378"/>
      <c r="V1036" s="378"/>
      <c r="W1036" s="378"/>
      <c r="X1036" s="378"/>
    </row>
    <row r="1037" spans="1:24" s="1040" customFormat="1" ht="13.5" thickBot="1">
      <c r="A1037" s="1229"/>
      <c r="B1037" s="1229"/>
      <c r="C1037" s="1035"/>
      <c r="D1037" s="1036" t="s">
        <v>154</v>
      </c>
      <c r="E1037" s="1037"/>
      <c r="F1037" s="1230" t="s">
        <v>262</v>
      </c>
      <c r="G1037" s="1230"/>
      <c r="H1037" s="1034"/>
      <c r="I1037" s="1038"/>
      <c r="J1037" s="1038"/>
      <c r="K1037" s="1038"/>
      <c r="L1037" s="1038"/>
      <c r="M1037" s="1034"/>
      <c r="N1037" s="1034"/>
      <c r="O1037" s="1034"/>
      <c r="P1037" s="1039"/>
      <c r="Q1037" s="1034"/>
      <c r="R1037" s="1034"/>
      <c r="S1037" s="1034"/>
      <c r="T1037" s="1034"/>
      <c r="U1037" s="1034"/>
      <c r="V1037" s="1034"/>
      <c r="W1037" s="1034"/>
      <c r="X1037" s="1034"/>
    </row>
    <row r="1038" spans="1:24" s="243" customFormat="1" ht="26">
      <c r="A1038" s="156" t="s">
        <v>263</v>
      </c>
      <c r="B1038" s="157" t="s">
        <v>264</v>
      </c>
      <c r="C1038" s="157" t="s">
        <v>265</v>
      </c>
      <c r="D1038" s="157" t="s">
        <v>266</v>
      </c>
      <c r="E1038" s="158" t="s">
        <v>9</v>
      </c>
      <c r="F1038" s="157" t="s">
        <v>267</v>
      </c>
      <c r="G1038" s="1041" t="s">
        <v>163</v>
      </c>
      <c r="H1038" s="1038"/>
      <c r="I1038" s="382"/>
      <c r="J1038" s="382"/>
      <c r="K1038" s="382"/>
      <c r="L1038" s="382"/>
      <c r="M1038" s="1038"/>
      <c r="N1038" s="1038"/>
      <c r="O1038" s="1038"/>
      <c r="P1038" s="1042"/>
      <c r="Q1038" s="1038"/>
      <c r="R1038" s="1038"/>
      <c r="S1038" s="1038"/>
      <c r="T1038" s="1038"/>
      <c r="U1038" s="1038"/>
      <c r="V1038" s="1038"/>
      <c r="W1038" s="1038"/>
      <c r="X1038" s="1038"/>
    </row>
    <row r="1039" spans="1:24" s="243" customFormat="1" ht="18" customHeight="1">
      <c r="A1039" s="976">
        <v>1</v>
      </c>
      <c r="B1039" s="279">
        <v>2</v>
      </c>
      <c r="C1039" s="279">
        <v>3</v>
      </c>
      <c r="D1039" s="279">
        <v>4</v>
      </c>
      <c r="E1039" s="1043" t="s">
        <v>268</v>
      </c>
      <c r="F1039" s="279">
        <v>6</v>
      </c>
      <c r="G1039" s="1044" t="s">
        <v>269</v>
      </c>
      <c r="H1039" s="382"/>
      <c r="I1039" s="1045"/>
      <c r="J1039" s="1046"/>
      <c r="K1039" s="1046"/>
      <c r="L1039" s="1046"/>
      <c r="M1039" s="382"/>
      <c r="N1039" s="382"/>
      <c r="O1039" s="382"/>
      <c r="P1039" s="1047"/>
      <c r="Q1039" s="382"/>
      <c r="R1039" s="382"/>
      <c r="S1039" s="382"/>
      <c r="T1039" s="382"/>
      <c r="U1039" s="382"/>
      <c r="V1039" s="382"/>
      <c r="W1039" s="382"/>
      <c r="X1039" s="382"/>
    </row>
    <row r="1040" spans="1:24" s="243" customFormat="1" ht="18" customHeight="1" thickBot="1">
      <c r="A1040" s="1048">
        <f>C1034</f>
        <v>823.19999999999993</v>
      </c>
      <c r="B1040" s="479">
        <f>D367</f>
        <v>66611.963600000003</v>
      </c>
      <c r="C1040" s="982">
        <f>B1040*1360/100000</f>
        <v>905.92270496000003</v>
      </c>
      <c r="D1040" s="982">
        <v>585.07999999999993</v>
      </c>
      <c r="E1040" s="1049">
        <f>C1040-D1040</f>
        <v>320.84270496000011</v>
      </c>
      <c r="F1040" s="1050">
        <f>D1040/A1040</f>
        <v>0.71073858114674437</v>
      </c>
      <c r="G1040" s="1051">
        <f>A1040-D1040</f>
        <v>238.12</v>
      </c>
      <c r="H1040" s="1046"/>
      <c r="I1040" s="365">
        <f>D1040/A1040</f>
        <v>0.71073858114674437</v>
      </c>
      <c r="J1040" s="1052">
        <f>D1040/C1032</f>
        <v>0.42548797160892449</v>
      </c>
      <c r="K1040" s="364"/>
      <c r="L1040" s="364"/>
      <c r="M1040" s="1046"/>
      <c r="N1040" s="1046"/>
      <c r="O1040" s="1046"/>
      <c r="P1040" s="1053"/>
      <c r="Q1040" s="1046"/>
      <c r="R1040" s="1046"/>
      <c r="S1040" s="1046"/>
      <c r="T1040" s="1046"/>
      <c r="U1040" s="1046"/>
      <c r="V1040" s="1046"/>
      <c r="W1040" s="1046"/>
      <c r="X1040" s="1046"/>
    </row>
    <row r="1041" spans="1:24" s="243" customFormat="1">
      <c r="A1041" s="16"/>
      <c r="B1041" s="5"/>
      <c r="C1041" s="5"/>
      <c r="D1041" s="16"/>
      <c r="E1041" s="18"/>
      <c r="F1041" s="5"/>
      <c r="G1041" s="9"/>
      <c r="H1041" s="364"/>
      <c r="I1041" s="365"/>
      <c r="J1041" s="364"/>
      <c r="K1041" s="364"/>
      <c r="L1041" s="364"/>
      <c r="M1041" s="364"/>
      <c r="N1041" s="364"/>
      <c r="O1041" s="364"/>
      <c r="P1041" s="367"/>
      <c r="Q1041" s="364"/>
      <c r="R1041" s="364"/>
      <c r="S1041" s="364"/>
      <c r="T1041" s="364"/>
      <c r="U1041" s="364"/>
      <c r="V1041" s="364"/>
      <c r="W1041" s="364"/>
      <c r="X1041" s="364"/>
    </row>
    <row r="1042" spans="1:24" s="1040" customFormat="1" ht="14">
      <c r="A1042" s="1217" t="s">
        <v>388</v>
      </c>
      <c r="B1042" s="1217"/>
      <c r="C1042" s="1217"/>
      <c r="D1042" s="1217"/>
      <c r="E1042" s="1217"/>
      <c r="G1042" s="1054"/>
      <c r="H1042" s="1055"/>
      <c r="I1042" s="365"/>
      <c r="J1042" s="599"/>
      <c r="K1042" s="599"/>
      <c r="L1042" s="599"/>
      <c r="M1042" s="1055"/>
      <c r="N1042" s="1055"/>
      <c r="O1042" s="1055"/>
      <c r="P1042" s="1056"/>
      <c r="Q1042" s="1055"/>
      <c r="R1042" s="1055"/>
      <c r="S1042" s="1055"/>
      <c r="T1042" s="1055"/>
      <c r="U1042" s="1055"/>
      <c r="V1042" s="1055"/>
      <c r="W1042" s="1055"/>
      <c r="X1042" s="1055"/>
    </row>
    <row r="1043" spans="1:24" s="374" customFormat="1" ht="27" customHeight="1">
      <c r="A1043" s="1057" t="s">
        <v>270</v>
      </c>
      <c r="E1043" s="375"/>
      <c r="G1043" s="599"/>
      <c r="H1043" s="599"/>
      <c r="I1043" s="1058">
        <f>D1040/C1040</f>
        <v>0.64583876394381068</v>
      </c>
      <c r="J1043" s="1059"/>
      <c r="K1043" s="1059"/>
      <c r="L1043" s="1059"/>
      <c r="M1043" s="599"/>
      <c r="N1043" s="599"/>
      <c r="O1043" s="599"/>
      <c r="P1043" s="439"/>
      <c r="Q1043" s="599"/>
      <c r="R1043" s="599"/>
      <c r="S1043" s="599"/>
      <c r="T1043" s="599"/>
      <c r="U1043" s="599"/>
      <c r="V1043" s="599"/>
      <c r="W1043" s="599"/>
      <c r="X1043" s="599"/>
    </row>
    <row r="1044" spans="1:24" s="374" customFormat="1" ht="13.5" thickBot="1">
      <c r="A1044" s="1060" t="s">
        <v>271</v>
      </c>
      <c r="B1044" s="1061"/>
      <c r="C1044" s="1061"/>
      <c r="D1044" s="1061"/>
      <c r="E1044" s="1062"/>
      <c r="F1044" s="1061"/>
      <c r="G1044" s="1063"/>
      <c r="H1044" s="1059"/>
      <c r="I1044" s="405"/>
      <c r="J1044" s="719"/>
      <c r="K1044" s="719"/>
      <c r="L1044" s="719"/>
      <c r="M1044" s="1059"/>
      <c r="N1044" s="1059"/>
      <c r="O1044" s="1059"/>
      <c r="P1044" s="1064"/>
      <c r="Q1044" s="1059"/>
      <c r="R1044" s="1059"/>
      <c r="S1044" s="1059"/>
      <c r="T1044" s="1059"/>
      <c r="U1044" s="1059"/>
      <c r="V1044" s="1059"/>
      <c r="W1044" s="1059"/>
      <c r="X1044" s="1059"/>
    </row>
    <row r="1045" spans="1:24" s="243" customFormat="1" ht="18" customHeight="1" thickBot="1">
      <c r="A1045" s="1218" t="s">
        <v>272</v>
      </c>
      <c r="B1045" s="1219"/>
      <c r="C1045" s="1219"/>
      <c r="D1045" s="1219"/>
      <c r="E1045" s="1220"/>
      <c r="G1045" s="1065"/>
      <c r="H1045" s="719"/>
      <c r="I1045" s="405"/>
      <c r="J1045" s="719"/>
      <c r="K1045" s="719"/>
      <c r="L1045" s="719"/>
      <c r="M1045" s="719"/>
      <c r="N1045" s="719"/>
      <c r="O1045" s="719"/>
      <c r="P1045" s="1066"/>
      <c r="Q1045" s="719"/>
      <c r="R1045" s="719"/>
      <c r="S1045" s="719"/>
      <c r="T1045" s="719"/>
      <c r="U1045" s="719"/>
      <c r="V1045" s="719"/>
      <c r="W1045" s="719"/>
      <c r="X1045" s="719"/>
    </row>
    <row r="1046" spans="1:24" s="243" customFormat="1">
      <c r="A1046" s="333" t="s">
        <v>258</v>
      </c>
      <c r="B1046" s="88" t="s">
        <v>273</v>
      </c>
      <c r="C1046" s="88" t="s">
        <v>145</v>
      </c>
      <c r="D1046" s="88" t="s">
        <v>274</v>
      </c>
      <c r="E1046" s="130" t="s">
        <v>275</v>
      </c>
      <c r="G1046" s="1065"/>
      <c r="H1046" s="719"/>
      <c r="I1046" s="405"/>
      <c r="J1046" s="719"/>
      <c r="K1046" s="719"/>
      <c r="L1046" s="719"/>
      <c r="M1046" s="719"/>
      <c r="N1046" s="719"/>
      <c r="O1046" s="719"/>
      <c r="P1046" s="1066"/>
      <c r="Q1046" s="719"/>
      <c r="R1046" s="719"/>
      <c r="S1046" s="719"/>
      <c r="T1046" s="719"/>
      <c r="U1046" s="719"/>
      <c r="V1046" s="719"/>
      <c r="W1046" s="719"/>
      <c r="X1046" s="719"/>
    </row>
    <row r="1047" spans="1:24" s="243" customFormat="1" ht="18" customHeight="1">
      <c r="A1047" s="1221" t="s">
        <v>276</v>
      </c>
      <c r="B1047" s="1067" t="s">
        <v>277</v>
      </c>
      <c r="C1047" s="1068"/>
      <c r="D1047" s="1069">
        <v>30068</v>
      </c>
      <c r="E1047" s="244">
        <v>18040.759999999998</v>
      </c>
      <c r="G1047" s="1065"/>
      <c r="H1047" s="719"/>
      <c r="I1047" s="405"/>
      <c r="J1047" s="392"/>
      <c r="K1047" s="392"/>
      <c r="L1047" s="392"/>
      <c r="M1047" s="719"/>
      <c r="N1047" s="719"/>
      <c r="O1047" s="719"/>
      <c r="P1047" s="1066"/>
      <c r="Q1047" s="719"/>
      <c r="R1047" s="719"/>
      <c r="S1047" s="719"/>
      <c r="T1047" s="719"/>
      <c r="U1047" s="719"/>
      <c r="V1047" s="719"/>
      <c r="W1047" s="719"/>
      <c r="X1047" s="719"/>
    </row>
    <row r="1048" spans="1:24" s="243" customFormat="1" ht="18" customHeight="1">
      <c r="A1048" s="1221"/>
      <c r="B1048" s="1067" t="s">
        <v>278</v>
      </c>
      <c r="C1048" s="1068"/>
      <c r="D1048" s="1069">
        <v>0</v>
      </c>
      <c r="E1048" s="244">
        <v>0</v>
      </c>
      <c r="G1048" s="481"/>
      <c r="H1048" s="392"/>
      <c r="I1048" s="405"/>
      <c r="J1048" s="392"/>
      <c r="K1048" s="392"/>
      <c r="L1048" s="392"/>
      <c r="M1048" s="392"/>
      <c r="N1048" s="392"/>
      <c r="O1048" s="392"/>
      <c r="P1048" s="487"/>
      <c r="Q1048" s="392"/>
      <c r="R1048" s="392"/>
      <c r="S1048" s="392"/>
      <c r="T1048" s="392"/>
      <c r="U1048" s="392"/>
      <c r="V1048" s="392"/>
      <c r="W1048" s="392"/>
      <c r="X1048" s="392"/>
    </row>
    <row r="1049" spans="1:24" s="243" customFormat="1" ht="18" customHeight="1">
      <c r="A1049" s="1221"/>
      <c r="B1049" s="1067" t="s">
        <v>279</v>
      </c>
      <c r="C1049" s="1070"/>
      <c r="D1049" s="1069">
        <v>10048</v>
      </c>
      <c r="E1049" s="244">
        <v>6028.8</v>
      </c>
      <c r="G1049" s="481"/>
      <c r="H1049" s="392"/>
      <c r="I1049" s="405"/>
      <c r="J1049" s="392"/>
      <c r="K1049" s="392"/>
      <c r="L1049" s="392"/>
      <c r="M1049" s="392"/>
      <c r="N1049" s="392"/>
      <c r="O1049" s="392"/>
      <c r="P1049" s="487"/>
      <c r="Q1049" s="392"/>
      <c r="R1049" s="392"/>
      <c r="S1049" s="392"/>
      <c r="T1049" s="392"/>
      <c r="U1049" s="392"/>
      <c r="V1049" s="392"/>
      <c r="W1049" s="392"/>
      <c r="X1049" s="392"/>
    </row>
    <row r="1050" spans="1:24" s="243" customFormat="1" ht="18" customHeight="1">
      <c r="A1050" s="1221"/>
      <c r="B1050" s="1067" t="s">
        <v>280</v>
      </c>
      <c r="C1050" s="1068"/>
      <c r="D1050" s="1069">
        <v>4613</v>
      </c>
      <c r="E1050" s="244">
        <v>7449.72</v>
      </c>
      <c r="G1050" s="481"/>
      <c r="H1050" s="392"/>
      <c r="I1050" s="405"/>
      <c r="J1050" s="392"/>
      <c r="K1050" s="392"/>
      <c r="L1050" s="392"/>
      <c r="M1050" s="392"/>
      <c r="N1050" s="392"/>
      <c r="O1050" s="392"/>
      <c r="P1050" s="487"/>
      <c r="Q1050" s="392"/>
      <c r="R1050" s="392"/>
      <c r="S1050" s="392"/>
      <c r="T1050" s="392"/>
      <c r="U1050" s="392"/>
      <c r="V1050" s="392"/>
      <c r="W1050" s="392"/>
      <c r="X1050" s="392"/>
    </row>
    <row r="1051" spans="1:24" s="243" customFormat="1" ht="18" customHeight="1">
      <c r="A1051" s="1221"/>
      <c r="B1051" s="1067" t="s">
        <v>281</v>
      </c>
      <c r="C1051" s="1068"/>
      <c r="D1051" s="1069">
        <v>3941</v>
      </c>
      <c r="E1051" s="244">
        <v>5018.8599999999997</v>
      </c>
      <c r="G1051" s="481"/>
      <c r="H1051" s="392"/>
      <c r="I1051" s="405"/>
      <c r="J1051" s="392"/>
      <c r="K1051" s="392"/>
      <c r="L1051" s="392"/>
      <c r="M1051" s="392"/>
      <c r="N1051" s="392"/>
      <c r="O1051" s="392"/>
      <c r="P1051" s="487"/>
      <c r="Q1051" s="392"/>
      <c r="R1051" s="392"/>
      <c r="S1051" s="392"/>
      <c r="T1051" s="392"/>
      <c r="U1051" s="392"/>
      <c r="V1051" s="392"/>
      <c r="W1051" s="392"/>
      <c r="X1051" s="392"/>
    </row>
    <row r="1052" spans="1:24" s="243" customFormat="1" ht="18" customHeight="1">
      <c r="A1052" s="1221"/>
      <c r="B1052" s="1067" t="s">
        <v>282</v>
      </c>
      <c r="C1052" s="1068"/>
      <c r="D1052" s="1069">
        <v>8125</v>
      </c>
      <c r="E1052" s="244">
        <v>10347.18</v>
      </c>
      <c r="G1052" s="481"/>
      <c r="H1052" s="392"/>
      <c r="I1052" s="405"/>
      <c r="J1052" s="392"/>
      <c r="K1052" s="392"/>
      <c r="L1052" s="392"/>
      <c r="M1052" s="392"/>
      <c r="N1052" s="392"/>
      <c r="O1052" s="392"/>
      <c r="P1052" s="487"/>
      <c r="Q1052" s="392"/>
      <c r="R1052" s="392"/>
      <c r="S1052" s="392"/>
      <c r="T1052" s="392"/>
      <c r="U1052" s="392"/>
      <c r="V1052" s="392"/>
      <c r="W1052" s="392"/>
      <c r="X1052" s="392"/>
    </row>
    <row r="1053" spans="1:24" s="243" customFormat="1" ht="18" customHeight="1">
      <c r="A1053" s="1222"/>
      <c r="B1053" s="1067" t="s">
        <v>283</v>
      </c>
      <c r="C1053" s="1068"/>
      <c r="D1053" s="1069">
        <v>0</v>
      </c>
      <c r="E1053" s="244">
        <v>0</v>
      </c>
      <c r="G1053" s="481"/>
      <c r="H1053" s="392"/>
      <c r="I1053" s="405"/>
      <c r="J1053" s="392"/>
      <c r="K1053" s="392"/>
      <c r="L1053" s="392"/>
      <c r="M1053" s="392"/>
      <c r="N1053" s="392"/>
      <c r="O1053" s="392"/>
      <c r="P1053" s="487"/>
      <c r="Q1053" s="392"/>
      <c r="R1053" s="392"/>
      <c r="S1053" s="392"/>
      <c r="T1053" s="392"/>
      <c r="U1053" s="392"/>
      <c r="V1053" s="392"/>
      <c r="W1053" s="392"/>
      <c r="X1053" s="392"/>
    </row>
    <row r="1054" spans="1:24" s="243" customFormat="1" ht="18" customHeight="1">
      <c r="A1054" s="1222"/>
      <c r="B1054" s="1071" t="s">
        <v>284</v>
      </c>
      <c r="C1054" s="1068"/>
      <c r="D1054" s="1069">
        <v>0</v>
      </c>
      <c r="E1054" s="244">
        <v>0</v>
      </c>
      <c r="G1054" s="481"/>
      <c r="H1054" s="392"/>
      <c r="I1054" s="405"/>
      <c r="J1054" s="392"/>
      <c r="K1054" s="392"/>
      <c r="L1054" s="392"/>
      <c r="M1054" s="392"/>
      <c r="N1054" s="392"/>
      <c r="O1054" s="392"/>
      <c r="P1054" s="487"/>
      <c r="Q1054" s="392"/>
      <c r="R1054" s="392"/>
      <c r="S1054" s="392"/>
      <c r="T1054" s="392"/>
      <c r="U1054" s="392"/>
      <c r="V1054" s="392"/>
      <c r="W1054" s="392"/>
      <c r="X1054" s="392"/>
    </row>
    <row r="1055" spans="1:24" s="243" customFormat="1" ht="18" customHeight="1">
      <c r="A1055" s="1222"/>
      <c r="B1055" s="1071" t="s">
        <v>285</v>
      </c>
      <c r="C1055" s="1068"/>
      <c r="D1055" s="1069">
        <v>0</v>
      </c>
      <c r="E1055" s="244">
        <v>0</v>
      </c>
      <c r="G1055" s="481"/>
      <c r="H1055" s="392"/>
      <c r="I1055" s="405"/>
      <c r="J1055" s="392"/>
      <c r="K1055" s="392"/>
      <c r="L1055" s="392"/>
      <c r="M1055" s="392"/>
      <c r="N1055" s="392"/>
      <c r="O1055" s="392"/>
      <c r="P1055" s="487"/>
      <c r="Q1055" s="392"/>
      <c r="R1055" s="392"/>
      <c r="S1055" s="392"/>
      <c r="T1055" s="392"/>
      <c r="U1055" s="392"/>
      <c r="V1055" s="392"/>
      <c r="W1055" s="392"/>
      <c r="X1055" s="392"/>
    </row>
    <row r="1056" spans="1:24" s="243" customFormat="1" ht="18" customHeight="1">
      <c r="A1056" s="1222"/>
      <c r="B1056" s="1071" t="s">
        <v>286</v>
      </c>
      <c r="C1056" s="1068"/>
      <c r="D1056" s="1069">
        <v>0</v>
      </c>
      <c r="E1056" s="244">
        <v>0</v>
      </c>
      <c r="G1056" s="481"/>
      <c r="H1056" s="392"/>
      <c r="I1056" s="405"/>
      <c r="J1056" s="392"/>
      <c r="K1056" s="392"/>
      <c r="L1056" s="392"/>
      <c r="M1056" s="392"/>
      <c r="N1056" s="392"/>
      <c r="O1056" s="392"/>
      <c r="P1056" s="487"/>
      <c r="Q1056" s="392"/>
      <c r="R1056" s="392"/>
      <c r="S1056" s="392"/>
      <c r="T1056" s="392"/>
      <c r="U1056" s="392"/>
      <c r="V1056" s="392"/>
      <c r="W1056" s="392"/>
      <c r="X1056" s="392"/>
    </row>
    <row r="1057" spans="1:24" s="243" customFormat="1" ht="18" customHeight="1">
      <c r="A1057" s="1222"/>
      <c r="B1057" s="1071" t="s">
        <v>287</v>
      </c>
      <c r="C1057" s="1068"/>
      <c r="D1057" s="1069">
        <v>0</v>
      </c>
      <c r="E1057" s="244">
        <v>0</v>
      </c>
      <c r="G1057" s="481"/>
      <c r="H1057" s="392"/>
      <c r="I1057" s="405"/>
      <c r="J1057" s="392"/>
      <c r="K1057" s="392"/>
      <c r="L1057" s="392"/>
      <c r="M1057" s="392"/>
      <c r="N1057" s="392"/>
      <c r="O1057" s="392"/>
      <c r="P1057" s="487"/>
      <c r="Q1057" s="392"/>
      <c r="R1057" s="392"/>
      <c r="S1057" s="392"/>
      <c r="T1057" s="392"/>
      <c r="U1057" s="392"/>
      <c r="V1057" s="392"/>
      <c r="W1057" s="392"/>
      <c r="X1057" s="392"/>
    </row>
    <row r="1058" spans="1:24" s="243" customFormat="1" ht="18" customHeight="1">
      <c r="A1058" s="1222"/>
      <c r="B1058" s="1071" t="s">
        <v>311</v>
      </c>
      <c r="C1058" s="1068"/>
      <c r="D1058" s="1072">
        <v>0</v>
      </c>
      <c r="E1058" s="1073">
        <v>0</v>
      </c>
      <c r="G1058" s="481"/>
      <c r="H1058" s="392"/>
      <c r="I1058" s="405"/>
      <c r="J1058" s="392"/>
      <c r="K1058" s="392"/>
      <c r="L1058" s="392"/>
      <c r="M1058" s="392"/>
      <c r="N1058" s="392"/>
      <c r="O1058" s="392"/>
      <c r="P1058" s="487"/>
      <c r="Q1058" s="392"/>
      <c r="R1058" s="392"/>
      <c r="S1058" s="392"/>
      <c r="T1058" s="392"/>
      <c r="U1058" s="392"/>
      <c r="V1058" s="392"/>
      <c r="W1058" s="392"/>
      <c r="X1058" s="392"/>
    </row>
    <row r="1059" spans="1:24" s="243" customFormat="1" ht="18" customHeight="1">
      <c r="A1059" s="1222"/>
      <c r="B1059" s="1071" t="s">
        <v>400</v>
      </c>
      <c r="C1059" s="1309"/>
      <c r="D1059" s="1310"/>
      <c r="E1059" s="1311"/>
      <c r="G1059" s="481"/>
      <c r="H1059" s="392"/>
      <c r="I1059" s="405"/>
      <c r="J1059" s="392"/>
      <c r="K1059" s="392"/>
      <c r="L1059" s="392"/>
      <c r="M1059" s="392"/>
      <c r="N1059" s="392"/>
      <c r="O1059" s="392"/>
      <c r="P1059" s="487"/>
      <c r="Q1059" s="392"/>
      <c r="R1059" s="392"/>
      <c r="S1059" s="392"/>
      <c r="T1059" s="392"/>
      <c r="U1059" s="392"/>
      <c r="V1059" s="392"/>
      <c r="W1059" s="392"/>
      <c r="X1059" s="392"/>
    </row>
    <row r="1060" spans="1:24" s="243" customFormat="1" ht="18" customHeight="1" thickBot="1">
      <c r="A1060" s="1223"/>
      <c r="B1060" s="1074" t="s">
        <v>288</v>
      </c>
      <c r="C1060" s="1075"/>
      <c r="D1060" s="1076">
        <f>SUM(D1047:D1059)</f>
        <v>56795</v>
      </c>
      <c r="E1060" s="1077">
        <f>SUM(E1047:E1058)</f>
        <v>46885.32</v>
      </c>
      <c r="G1060" s="481"/>
      <c r="H1060" s="392"/>
      <c r="I1060" s="1078"/>
      <c r="J1060" s="1079"/>
      <c r="K1060" s="1079"/>
      <c r="L1060" s="1079"/>
      <c r="M1060" s="392"/>
      <c r="N1060" s="392"/>
      <c r="O1060" s="392"/>
      <c r="P1060" s="487"/>
      <c r="Q1060" s="392"/>
      <c r="R1060" s="392"/>
      <c r="S1060" s="392"/>
      <c r="T1060" s="392"/>
      <c r="U1060" s="392"/>
      <c r="V1060" s="392"/>
      <c r="W1060" s="392"/>
      <c r="X1060" s="392"/>
    </row>
    <row r="1061" spans="1:24" s="243" customFormat="1" ht="18" customHeight="1">
      <c r="A1061" s="1224" t="s">
        <v>399</v>
      </c>
      <c r="B1061" s="1224"/>
      <c r="C1061" s="1224"/>
      <c r="D1061" s="1224"/>
      <c r="E1061" s="1224"/>
      <c r="F1061" s="1079"/>
      <c r="G1061" s="1080"/>
      <c r="H1061" s="1079"/>
      <c r="I1061" s="365"/>
      <c r="J1061" s="599"/>
      <c r="K1061" s="599"/>
      <c r="L1061" s="599"/>
      <c r="M1061" s="1079"/>
      <c r="N1061" s="1079"/>
      <c r="O1061" s="1079"/>
      <c r="P1061" s="1081"/>
      <c r="Q1061" s="1079"/>
      <c r="R1061" s="1079"/>
      <c r="S1061" s="1079"/>
      <c r="T1061" s="1079"/>
      <c r="U1061" s="1079"/>
      <c r="V1061" s="1079"/>
      <c r="W1061" s="1079"/>
      <c r="X1061" s="1079"/>
    </row>
    <row r="1062" spans="1:24" s="243" customFormat="1" ht="18" customHeight="1">
      <c r="A1062" s="1225"/>
      <c r="B1062" s="1225"/>
      <c r="C1062" s="1225"/>
      <c r="D1062" s="1225"/>
      <c r="E1062" s="1225"/>
      <c r="F1062" s="1079"/>
      <c r="G1062" s="1080"/>
      <c r="H1062" s="1079"/>
      <c r="I1062" s="365"/>
      <c r="J1062" s="599"/>
      <c r="K1062" s="599"/>
      <c r="L1062" s="599"/>
      <c r="M1062" s="1079"/>
      <c r="N1062" s="1079"/>
      <c r="O1062" s="1079"/>
      <c r="P1062" s="1081"/>
      <c r="Q1062" s="1079"/>
      <c r="R1062" s="1079"/>
      <c r="S1062" s="1079"/>
      <c r="T1062" s="1079"/>
      <c r="U1062" s="1079"/>
      <c r="V1062" s="1079"/>
      <c r="W1062" s="1079"/>
      <c r="X1062" s="1079"/>
    </row>
    <row r="1063" spans="1:24" s="243" customFormat="1" ht="18" customHeight="1">
      <c r="A1063" s="1225"/>
      <c r="B1063" s="1225"/>
      <c r="C1063" s="1225"/>
      <c r="D1063" s="1225"/>
      <c r="E1063" s="1225"/>
      <c r="F1063" s="1079"/>
      <c r="G1063" s="1080"/>
      <c r="H1063" s="1079"/>
      <c r="I1063" s="365"/>
      <c r="J1063" s="599"/>
      <c r="K1063" s="599"/>
      <c r="L1063" s="599"/>
      <c r="M1063" s="1079"/>
      <c r="N1063" s="1079"/>
      <c r="O1063" s="1079"/>
      <c r="P1063" s="1081"/>
      <c r="Q1063" s="1079"/>
      <c r="R1063" s="1079"/>
      <c r="S1063" s="1079"/>
      <c r="T1063" s="1079"/>
      <c r="U1063" s="1079"/>
      <c r="V1063" s="1079"/>
      <c r="W1063" s="1079"/>
      <c r="X1063" s="1079"/>
    </row>
    <row r="1064" spans="1:24" s="243" customFormat="1" ht="30" customHeight="1">
      <c r="A1064" s="1312" t="s">
        <v>401</v>
      </c>
      <c r="B1064" s="1312"/>
      <c r="C1064" s="1312"/>
      <c r="D1064" s="1312"/>
      <c r="E1064" s="1312"/>
      <c r="F1064" s="1079"/>
      <c r="G1064" s="1080"/>
      <c r="H1064" s="1079"/>
      <c r="I1064" s="365"/>
      <c r="J1064" s="599"/>
      <c r="K1064" s="599"/>
      <c r="L1064" s="599"/>
      <c r="M1064" s="1079"/>
      <c r="N1064" s="1079"/>
      <c r="O1064" s="1079"/>
      <c r="P1064" s="1081"/>
      <c r="Q1064" s="1079"/>
      <c r="R1064" s="1079"/>
      <c r="S1064" s="1079"/>
      <c r="T1064" s="1079"/>
      <c r="U1064" s="1079"/>
      <c r="V1064" s="1079"/>
      <c r="W1064" s="1079"/>
      <c r="X1064" s="1079"/>
    </row>
    <row r="1065" spans="1:24" s="374" customFormat="1" ht="18" customHeight="1" thickBot="1">
      <c r="A1065" s="373" t="s">
        <v>389</v>
      </c>
      <c r="E1065" s="375"/>
      <c r="G1065" s="376"/>
      <c r="H1065" s="599"/>
      <c r="I1065" s="1082"/>
      <c r="J1065" s="1082"/>
      <c r="K1065" s="1082"/>
      <c r="L1065" s="1082"/>
      <c r="M1065" s="599"/>
      <c r="N1065" s="599"/>
      <c r="O1065" s="599"/>
      <c r="P1065" s="439"/>
      <c r="Q1065" s="599"/>
      <c r="R1065" s="599"/>
      <c r="S1065" s="599"/>
      <c r="T1065" s="599"/>
      <c r="U1065" s="599"/>
      <c r="V1065" s="599"/>
      <c r="W1065" s="599"/>
      <c r="X1065" s="599"/>
    </row>
    <row r="1066" spans="1:24" s="243" customFormat="1" ht="18" customHeight="1">
      <c r="A1066" s="1213" t="s">
        <v>289</v>
      </c>
      <c r="B1066" s="1226" t="s">
        <v>290</v>
      </c>
      <c r="C1066" s="1227"/>
      <c r="D1066" s="1228" t="s">
        <v>291</v>
      </c>
      <c r="E1066" s="1228"/>
      <c r="F1066" s="1083" t="s">
        <v>292</v>
      </c>
      <c r="G1066" s="1084"/>
      <c r="H1066" s="1082"/>
      <c r="I1066" s="1085"/>
      <c r="J1066" s="1085"/>
      <c r="K1066" s="1085"/>
      <c r="L1066" s="1085"/>
      <c r="M1066" s="1082"/>
      <c r="N1066" s="1082"/>
      <c r="O1066" s="1082"/>
      <c r="P1066" s="1086"/>
      <c r="Q1066" s="1082"/>
      <c r="R1066" s="1082"/>
      <c r="S1066" s="1082"/>
      <c r="T1066" s="1082"/>
      <c r="U1066" s="1082"/>
      <c r="V1066" s="1082"/>
      <c r="W1066" s="1082"/>
      <c r="X1066" s="1082"/>
    </row>
    <row r="1067" spans="1:24" s="243" customFormat="1" ht="25.15" customHeight="1">
      <c r="A1067" s="1214"/>
      <c r="B1067" s="1087" t="s">
        <v>293</v>
      </c>
      <c r="C1067" s="1087" t="s">
        <v>294</v>
      </c>
      <c r="D1067" s="1088" t="s">
        <v>293</v>
      </c>
      <c r="E1067" s="1089" t="s">
        <v>294</v>
      </c>
      <c r="F1067" s="1087" t="s">
        <v>293</v>
      </c>
      <c r="G1067" s="1044" t="s">
        <v>294</v>
      </c>
      <c r="H1067" s="1085"/>
      <c r="I1067" s="697"/>
      <c r="J1067" s="696"/>
      <c r="K1067" s="696"/>
      <c r="L1067" s="696"/>
      <c r="M1067" s="1085"/>
      <c r="N1067" s="1085"/>
      <c r="O1067" s="1085"/>
      <c r="P1067" s="1090"/>
      <c r="Q1067" s="1085"/>
      <c r="R1067" s="1085"/>
      <c r="S1067" s="1085"/>
      <c r="T1067" s="1085"/>
      <c r="U1067" s="1085"/>
      <c r="V1067" s="1085"/>
      <c r="W1067" s="1085"/>
      <c r="X1067" s="1085"/>
    </row>
    <row r="1068" spans="1:24" s="243" customFormat="1" ht="18" customHeight="1" thickBot="1">
      <c r="A1068" s="1091" t="s">
        <v>295</v>
      </c>
      <c r="B1068" s="1092">
        <v>56795</v>
      </c>
      <c r="C1068" s="1093">
        <v>46885.36</v>
      </c>
      <c r="D1068" s="1092">
        <v>56795</v>
      </c>
      <c r="E1068" s="1093">
        <v>46885.36</v>
      </c>
      <c r="F1068" s="1094">
        <f>(D1068-B1068)/B1068</f>
        <v>0</v>
      </c>
      <c r="G1068" s="1095">
        <f>(E1068-C1068)/C1068</f>
        <v>0</v>
      </c>
      <c r="H1068" s="696"/>
      <c r="I1068" s="365"/>
      <c r="J1068" s="364"/>
      <c r="K1068" s="364"/>
      <c r="L1068" s="364"/>
      <c r="M1068" s="696"/>
      <c r="N1068" s="696"/>
      <c r="O1068" s="696"/>
      <c r="P1068" s="699"/>
      <c r="Q1068" s="696"/>
      <c r="R1068" s="696"/>
      <c r="S1068" s="696"/>
      <c r="T1068" s="696"/>
      <c r="U1068" s="696"/>
      <c r="V1068" s="696"/>
      <c r="W1068" s="696"/>
      <c r="X1068" s="696"/>
    </row>
    <row r="1069" spans="1:24" s="243" customFormat="1">
      <c r="A1069" s="315"/>
      <c r="B1069" s="246"/>
      <c r="C1069" s="246"/>
      <c r="D1069" s="315"/>
      <c r="E1069" s="330"/>
      <c r="G1069" s="9"/>
      <c r="H1069" s="364"/>
      <c r="I1069" s="365"/>
      <c r="J1069" s="599"/>
      <c r="K1069" s="599"/>
      <c r="L1069" s="599"/>
      <c r="M1069" s="364"/>
      <c r="N1069" s="364"/>
      <c r="O1069" s="364"/>
      <c r="P1069" s="367"/>
      <c r="Q1069" s="364"/>
      <c r="R1069" s="364"/>
      <c r="S1069" s="364"/>
      <c r="T1069" s="364"/>
      <c r="U1069" s="364"/>
      <c r="V1069" s="364"/>
      <c r="W1069" s="364"/>
      <c r="X1069" s="364"/>
    </row>
    <row r="1070" spans="1:24" s="374" customFormat="1" ht="13.5" thickBot="1">
      <c r="A1070" s="373" t="s">
        <v>296</v>
      </c>
      <c r="E1070" s="375"/>
      <c r="G1070" s="376"/>
      <c r="H1070" s="599"/>
      <c r="I1070" s="365"/>
      <c r="J1070" s="364"/>
      <c r="K1070" s="364"/>
      <c r="L1070" s="364"/>
      <c r="M1070" s="599"/>
      <c r="N1070" s="599"/>
      <c r="O1070" s="599"/>
      <c r="P1070" s="439"/>
      <c r="Q1070" s="599"/>
      <c r="R1070" s="599"/>
      <c r="S1070" s="599"/>
      <c r="T1070" s="599"/>
      <c r="U1070" s="599"/>
      <c r="V1070" s="599"/>
      <c r="W1070" s="599"/>
      <c r="X1070" s="599"/>
    </row>
    <row r="1071" spans="1:24" ht="22.5" customHeight="1">
      <c r="A1071" s="1205" t="s">
        <v>297</v>
      </c>
      <c r="B1071" s="1206"/>
      <c r="C1071" s="1207" t="s">
        <v>298</v>
      </c>
      <c r="D1071" s="1207"/>
      <c r="E1071" s="1203" t="s">
        <v>299</v>
      </c>
      <c r="F1071" s="1204"/>
      <c r="H1071" s="364"/>
      <c r="I1071" s="365"/>
      <c r="J1071" s="364"/>
      <c r="K1071" s="364"/>
      <c r="L1071" s="364"/>
      <c r="M1071" s="364"/>
      <c r="N1071" s="364"/>
      <c r="O1071" s="364"/>
      <c r="P1071" s="367"/>
      <c r="Q1071" s="364"/>
      <c r="R1071" s="364"/>
      <c r="S1071" s="364"/>
      <c r="T1071" s="364"/>
      <c r="U1071" s="364"/>
      <c r="V1071" s="364"/>
      <c r="W1071" s="364"/>
      <c r="X1071" s="364"/>
    </row>
    <row r="1072" spans="1:24" ht="18" customHeight="1">
      <c r="A1072" s="1096" t="s">
        <v>293</v>
      </c>
      <c r="B1072" s="1097" t="s">
        <v>300</v>
      </c>
      <c r="C1072" s="1097" t="s">
        <v>293</v>
      </c>
      <c r="D1072" s="1097" t="s">
        <v>300</v>
      </c>
      <c r="E1072" s="1098" t="s">
        <v>293</v>
      </c>
      <c r="F1072" s="1099" t="s">
        <v>301</v>
      </c>
      <c r="H1072" s="364"/>
      <c r="I1072" s="365"/>
      <c r="J1072" s="364"/>
      <c r="K1072" s="364"/>
      <c r="L1072" s="364"/>
      <c r="M1072" s="364"/>
      <c r="N1072" s="364"/>
      <c r="O1072" s="364"/>
      <c r="P1072" s="367"/>
      <c r="Q1072" s="364"/>
      <c r="R1072" s="364"/>
      <c r="S1072" s="364"/>
      <c r="T1072" s="364"/>
      <c r="U1072" s="364"/>
      <c r="V1072" s="364"/>
      <c r="W1072" s="364"/>
      <c r="X1072" s="364"/>
    </row>
    <row r="1073" spans="1:24" ht="18" customHeight="1">
      <c r="A1073" s="1100">
        <v>1</v>
      </c>
      <c r="B1073" s="1101">
        <v>2</v>
      </c>
      <c r="C1073" s="1101">
        <v>3</v>
      </c>
      <c r="D1073" s="1101">
        <v>4</v>
      </c>
      <c r="E1073" s="1102">
        <v>5</v>
      </c>
      <c r="F1073" s="1103">
        <v>6</v>
      </c>
      <c r="H1073" s="364"/>
      <c r="I1073" s="365"/>
      <c r="J1073" s="364"/>
      <c r="K1073" s="364"/>
      <c r="L1073" s="364"/>
      <c r="M1073" s="364"/>
      <c r="N1073" s="364"/>
      <c r="O1073" s="364"/>
      <c r="P1073" s="367"/>
      <c r="Q1073" s="364"/>
      <c r="R1073" s="364"/>
      <c r="S1073" s="364"/>
      <c r="T1073" s="364"/>
      <c r="U1073" s="364"/>
      <c r="V1073" s="364"/>
      <c r="W1073" s="364"/>
      <c r="X1073" s="364"/>
    </row>
    <row r="1074" spans="1:24" ht="18" customHeight="1" thickBot="1">
      <c r="A1074" s="1104">
        <v>56795</v>
      </c>
      <c r="B1074" s="1105">
        <v>46885.36</v>
      </c>
      <c r="C1074" s="1106">
        <v>51192</v>
      </c>
      <c r="D1074" s="1107">
        <v>43127.14</v>
      </c>
      <c r="E1074" s="1108">
        <f>C1074/A1074</f>
        <v>0.90134694955541861</v>
      </c>
      <c r="F1074" s="1109">
        <f>D1074/B1074</f>
        <v>0.91984235590811292</v>
      </c>
      <c r="H1074" s="364"/>
      <c r="I1074" s="365"/>
      <c r="J1074" s="364"/>
      <c r="K1074" s="364"/>
      <c r="L1074" s="364"/>
      <c r="M1074" s="364"/>
      <c r="N1074" s="364"/>
      <c r="O1074" s="364"/>
      <c r="P1074" s="367"/>
      <c r="Q1074" s="364"/>
      <c r="R1074" s="364"/>
      <c r="S1074" s="364"/>
      <c r="T1074" s="364"/>
      <c r="U1074" s="364"/>
      <c r="V1074" s="364"/>
      <c r="W1074" s="364"/>
      <c r="X1074" s="364"/>
    </row>
    <row r="1075" spans="1:24">
      <c r="A1075" s="1110"/>
      <c r="B1075" s="1111"/>
      <c r="C1075" s="1112"/>
      <c r="D1075" s="1113"/>
      <c r="E1075" s="1114"/>
      <c r="F1075" s="1114"/>
      <c r="H1075" s="364"/>
      <c r="I1075" s="365"/>
      <c r="J1075" s="599"/>
      <c r="K1075" s="599"/>
      <c r="L1075" s="599"/>
      <c r="M1075" s="364"/>
      <c r="N1075" s="364"/>
      <c r="O1075" s="364"/>
      <c r="P1075" s="367"/>
      <c r="Q1075" s="364"/>
      <c r="R1075" s="364"/>
      <c r="S1075" s="364"/>
      <c r="T1075" s="364"/>
      <c r="U1075" s="364"/>
      <c r="V1075" s="364"/>
      <c r="W1075" s="364"/>
      <c r="X1075" s="364"/>
    </row>
    <row r="1076" spans="1:24" s="67" customFormat="1" ht="15.5">
      <c r="A1076" s="1115" t="s">
        <v>302</v>
      </c>
      <c r="B1076" s="1116"/>
      <c r="C1076" s="374"/>
      <c r="D1076" s="374"/>
      <c r="E1076" s="375"/>
      <c r="F1076" s="374"/>
      <c r="G1076" s="376"/>
      <c r="H1076" s="599"/>
      <c r="I1076" s="365"/>
      <c r="J1076" s="599"/>
      <c r="K1076" s="599"/>
      <c r="L1076" s="599"/>
      <c r="M1076" s="599"/>
      <c r="N1076" s="599"/>
      <c r="O1076" s="599"/>
      <c r="P1076" s="439"/>
      <c r="Q1076" s="599"/>
      <c r="R1076" s="599"/>
      <c r="S1076" s="599"/>
      <c r="T1076" s="599"/>
      <c r="U1076" s="599"/>
      <c r="V1076" s="599"/>
      <c r="W1076" s="599"/>
      <c r="X1076" s="599"/>
    </row>
    <row r="1077" spans="1:24" s="67" customFormat="1">
      <c r="A1077" s="1060" t="s">
        <v>303</v>
      </c>
      <c r="B1077" s="374"/>
      <c r="C1077" s="374"/>
      <c r="D1077" s="374"/>
      <c r="E1077" s="375"/>
      <c r="F1077" s="374"/>
      <c r="G1077" s="376"/>
      <c r="H1077" s="599"/>
      <c r="I1077" s="1058"/>
      <c r="J1077" s="1058"/>
      <c r="K1077" s="1058"/>
      <c r="L1077" s="1058"/>
      <c r="M1077" s="599"/>
      <c r="N1077" s="599"/>
      <c r="O1077" s="599"/>
      <c r="P1077" s="439"/>
      <c r="Q1077" s="599"/>
      <c r="R1077" s="599"/>
      <c r="S1077" s="599"/>
      <c r="T1077" s="599"/>
      <c r="U1077" s="599"/>
      <c r="V1077" s="599"/>
      <c r="W1077" s="599"/>
      <c r="X1077" s="599"/>
    </row>
    <row r="1078" spans="1:24" ht="18" customHeight="1" thickBot="1">
      <c r="A1078" s="1208" t="s">
        <v>390</v>
      </c>
      <c r="B1078" s="1209"/>
      <c r="C1078" s="1209"/>
      <c r="D1078" s="1209"/>
      <c r="E1078" s="1209"/>
      <c r="F1078" s="1209"/>
      <c r="G1078" s="1209"/>
      <c r="H1078" s="719"/>
      <c r="I1078" s="405"/>
      <c r="J1078" s="719"/>
      <c r="K1078" s="719"/>
      <c r="L1078" s="719"/>
      <c r="M1078" s="719"/>
      <c r="N1078" s="719"/>
      <c r="O1078" s="719"/>
      <c r="P1078" s="1066"/>
      <c r="Q1078" s="719"/>
      <c r="R1078" s="719"/>
      <c r="S1078" s="719"/>
      <c r="T1078" s="719"/>
      <c r="U1078" s="719"/>
      <c r="V1078" s="719"/>
      <c r="W1078" s="719"/>
      <c r="X1078" s="719"/>
    </row>
    <row r="1079" spans="1:24" ht="26">
      <c r="A1079" s="156" t="s">
        <v>258</v>
      </c>
      <c r="B1079" s="157" t="s">
        <v>144</v>
      </c>
      <c r="C1079" s="415" t="s">
        <v>145</v>
      </c>
      <c r="D1079" s="1117" t="s">
        <v>304</v>
      </c>
      <c r="E1079" s="1118" t="s">
        <v>305</v>
      </c>
      <c r="F1079" s="1119" t="s">
        <v>306</v>
      </c>
      <c r="G1079" s="1120" t="s">
        <v>307</v>
      </c>
      <c r="H1079" s="719"/>
      <c r="I1079" s="405"/>
      <c r="J1079" s="392"/>
      <c r="K1079" s="392"/>
      <c r="L1079" s="392"/>
      <c r="M1079" s="719"/>
      <c r="N1079" s="719"/>
      <c r="O1079" s="719"/>
      <c r="P1079" s="1066"/>
      <c r="Q1079" s="719"/>
      <c r="R1079" s="719"/>
      <c r="S1079" s="719"/>
      <c r="T1079" s="719"/>
      <c r="U1079" s="719"/>
      <c r="V1079" s="719"/>
      <c r="W1079" s="719"/>
      <c r="X1079" s="719"/>
    </row>
    <row r="1080" spans="1:24" ht="18" customHeight="1">
      <c r="A1080" s="1210" t="s">
        <v>308</v>
      </c>
      <c r="B1080" s="1121" t="s">
        <v>277</v>
      </c>
      <c r="C1080" s="877"/>
      <c r="D1080" s="1122">
        <v>17666</v>
      </c>
      <c r="E1080" s="1123">
        <v>883.28</v>
      </c>
      <c r="F1080" s="244">
        <v>0</v>
      </c>
      <c r="G1080" s="1124">
        <v>0</v>
      </c>
      <c r="H1080" s="392"/>
      <c r="I1080" s="405"/>
      <c r="J1080" s="392"/>
      <c r="K1080" s="392"/>
      <c r="L1080" s="392"/>
      <c r="M1080" s="392"/>
      <c r="N1080" s="392"/>
      <c r="O1080" s="392"/>
      <c r="P1080" s="487"/>
      <c r="Q1080" s="392"/>
      <c r="R1080" s="392"/>
      <c r="S1080" s="392"/>
      <c r="T1080" s="392"/>
      <c r="U1080" s="392"/>
      <c r="V1080" s="392"/>
      <c r="W1080" s="392"/>
      <c r="X1080" s="392"/>
    </row>
    <row r="1081" spans="1:24" ht="18" customHeight="1">
      <c r="A1081" s="1211"/>
      <c r="B1081" s="1121" t="s">
        <v>278</v>
      </c>
      <c r="C1081" s="877"/>
      <c r="D1081" s="1122">
        <v>13277</v>
      </c>
      <c r="E1081" s="1123">
        <v>663.85</v>
      </c>
      <c r="F1081" s="244">
        <v>0</v>
      </c>
      <c r="G1081" s="1124">
        <v>0</v>
      </c>
      <c r="H1081" s="392"/>
      <c r="I1081" s="405"/>
      <c r="J1081" s="392"/>
      <c r="K1081" s="392"/>
      <c r="L1081" s="392"/>
      <c r="M1081" s="392"/>
      <c r="N1081" s="392"/>
      <c r="O1081" s="392"/>
      <c r="P1081" s="487"/>
      <c r="Q1081" s="392"/>
      <c r="R1081" s="392"/>
      <c r="S1081" s="392"/>
      <c r="T1081" s="392"/>
      <c r="U1081" s="392"/>
      <c r="V1081" s="392"/>
      <c r="W1081" s="392"/>
      <c r="X1081" s="392"/>
    </row>
    <row r="1082" spans="1:24" ht="18" customHeight="1">
      <c r="A1082" s="1211"/>
      <c r="B1082" s="1121" t="s">
        <v>279</v>
      </c>
      <c r="C1082" s="877"/>
      <c r="D1082" s="1122">
        <v>0</v>
      </c>
      <c r="E1082" s="1123">
        <v>0</v>
      </c>
      <c r="F1082" s="244">
        <v>0</v>
      </c>
      <c r="G1082" s="1124">
        <v>0</v>
      </c>
      <c r="H1082" s="392"/>
      <c r="I1082" s="1125"/>
      <c r="J1082" s="1126"/>
      <c r="K1082" s="1126"/>
      <c r="L1082" s="1126"/>
      <c r="M1082" s="392"/>
      <c r="N1082" s="392"/>
      <c r="O1082" s="392"/>
      <c r="P1082" s="487"/>
      <c r="Q1082" s="392"/>
      <c r="R1082" s="392"/>
      <c r="S1082" s="392"/>
      <c r="T1082" s="392"/>
      <c r="U1082" s="392"/>
      <c r="V1082" s="392"/>
      <c r="W1082" s="392"/>
      <c r="X1082" s="392"/>
    </row>
    <row r="1083" spans="1:24" ht="18" customHeight="1">
      <c r="A1083" s="1211"/>
      <c r="B1083" s="1121" t="s">
        <v>280</v>
      </c>
      <c r="C1083" s="877"/>
      <c r="D1083" s="1122">
        <v>0</v>
      </c>
      <c r="E1083" s="1123">
        <v>0</v>
      </c>
      <c r="F1083" s="244">
        <v>0</v>
      </c>
      <c r="G1083" s="1124">
        <v>0</v>
      </c>
      <c r="H1083" s="1126"/>
      <c r="I1083" s="405"/>
      <c r="J1083" s="392"/>
      <c r="K1083" s="392"/>
      <c r="L1083" s="392"/>
      <c r="M1083" s="1126"/>
      <c r="N1083" s="1126"/>
      <c r="O1083" s="1126"/>
      <c r="P1083" s="1127"/>
      <c r="Q1083" s="1126"/>
      <c r="R1083" s="1126"/>
      <c r="S1083" s="1126"/>
      <c r="T1083" s="1126"/>
      <c r="U1083" s="1126"/>
      <c r="V1083" s="1126"/>
      <c r="W1083" s="1126"/>
      <c r="X1083" s="1126"/>
    </row>
    <row r="1084" spans="1:24" ht="18" customHeight="1">
      <c r="A1084" s="1211"/>
      <c r="B1084" s="315" t="s">
        <v>281</v>
      </c>
      <c r="C1084" s="244"/>
      <c r="D1084" s="1122">
        <v>0</v>
      </c>
      <c r="E1084" s="1123">
        <v>0</v>
      </c>
      <c r="F1084" s="244">
        <v>0</v>
      </c>
      <c r="G1084" s="1124">
        <v>0</v>
      </c>
      <c r="H1084" s="392"/>
      <c r="I1084" s="405"/>
      <c r="J1084" s="392"/>
      <c r="K1084" s="392"/>
      <c r="L1084" s="392"/>
      <c r="M1084" s="392"/>
      <c r="N1084" s="392"/>
      <c r="O1084" s="392"/>
      <c r="P1084" s="487"/>
      <c r="Q1084" s="392"/>
      <c r="R1084" s="392"/>
      <c r="S1084" s="392"/>
      <c r="T1084" s="392"/>
      <c r="U1084" s="392"/>
      <c r="V1084" s="392"/>
      <c r="W1084" s="392"/>
      <c r="X1084" s="392"/>
    </row>
    <row r="1085" spans="1:24" ht="18" customHeight="1">
      <c r="A1085" s="1211"/>
      <c r="B1085" s="1121" t="s">
        <v>282</v>
      </c>
      <c r="C1085" s="877"/>
      <c r="D1085" s="1122">
        <v>31324</v>
      </c>
      <c r="E1085" s="1123">
        <v>1566.2</v>
      </c>
      <c r="F1085" s="244">
        <v>0</v>
      </c>
      <c r="G1085" s="1124">
        <v>0</v>
      </c>
      <c r="H1085" s="392"/>
      <c r="I1085" s="405"/>
      <c r="J1085" s="392"/>
      <c r="K1085" s="392"/>
      <c r="L1085" s="392"/>
      <c r="M1085" s="392"/>
      <c r="N1085" s="392"/>
      <c r="O1085" s="392"/>
      <c r="P1085" s="487"/>
      <c r="Q1085" s="392"/>
      <c r="R1085" s="392"/>
      <c r="S1085" s="392"/>
      <c r="T1085" s="392"/>
      <c r="U1085" s="392"/>
      <c r="V1085" s="392"/>
      <c r="W1085" s="392"/>
      <c r="X1085" s="392"/>
    </row>
    <row r="1086" spans="1:24" ht="18" customHeight="1">
      <c r="A1086" s="1211"/>
      <c r="B1086" s="1128" t="s">
        <v>283</v>
      </c>
      <c r="C1086" s="877"/>
      <c r="D1086" s="1122">
        <v>0</v>
      </c>
      <c r="E1086" s="1123">
        <v>0</v>
      </c>
      <c r="F1086" s="244">
        <v>0</v>
      </c>
      <c r="G1086" s="1124">
        <v>0</v>
      </c>
      <c r="H1086" s="392"/>
      <c r="I1086" s="405"/>
      <c r="J1086" s="392"/>
      <c r="K1086" s="392"/>
      <c r="L1086" s="392"/>
      <c r="M1086" s="392"/>
      <c r="N1086" s="392"/>
      <c r="O1086" s="392"/>
      <c r="P1086" s="487"/>
      <c r="Q1086" s="392"/>
      <c r="R1086" s="392"/>
      <c r="S1086" s="392"/>
      <c r="T1086" s="392"/>
      <c r="U1086" s="392"/>
      <c r="V1086" s="392"/>
      <c r="W1086" s="392"/>
      <c r="X1086" s="392"/>
    </row>
    <row r="1087" spans="1:24" ht="18" customHeight="1">
      <c r="A1087" s="1211"/>
      <c r="B1087" s="1128" t="s">
        <v>284</v>
      </c>
      <c r="C1087" s="877"/>
      <c r="D1087" s="1122">
        <v>0</v>
      </c>
      <c r="E1087" s="1123">
        <v>0</v>
      </c>
      <c r="F1087" s="244">
        <v>0</v>
      </c>
      <c r="G1087" s="1124">
        <v>0</v>
      </c>
      <c r="H1087" s="392"/>
      <c r="I1087" s="405"/>
      <c r="J1087" s="392"/>
      <c r="K1087" s="392"/>
      <c r="L1087" s="392"/>
      <c r="M1087" s="392"/>
      <c r="N1087" s="392"/>
      <c r="O1087" s="392"/>
      <c r="P1087" s="487"/>
      <c r="Q1087" s="392"/>
      <c r="R1087" s="392"/>
      <c r="S1087" s="392"/>
      <c r="T1087" s="392"/>
      <c r="U1087" s="392"/>
      <c r="V1087" s="392"/>
      <c r="W1087" s="392"/>
      <c r="X1087" s="392"/>
    </row>
    <row r="1088" spans="1:24" ht="18" customHeight="1">
      <c r="A1088" s="1211"/>
      <c r="B1088" s="1128" t="s">
        <v>285</v>
      </c>
      <c r="C1088" s="877"/>
      <c r="D1088" s="1129">
        <v>0</v>
      </c>
      <c r="E1088" s="1130">
        <v>0</v>
      </c>
      <c r="F1088" s="244">
        <v>0</v>
      </c>
      <c r="G1088" s="1124">
        <v>0</v>
      </c>
      <c r="H1088" s="392"/>
      <c r="I1088" s="405"/>
      <c r="J1088" s="392"/>
      <c r="K1088" s="392"/>
      <c r="L1088" s="392"/>
      <c r="M1088" s="392"/>
      <c r="N1088" s="392"/>
      <c r="O1088" s="392"/>
      <c r="P1088" s="487"/>
      <c r="Q1088" s="392"/>
      <c r="R1088" s="392"/>
      <c r="S1088" s="392"/>
      <c r="T1088" s="392"/>
      <c r="U1088" s="392"/>
      <c r="V1088" s="392"/>
      <c r="W1088" s="392"/>
      <c r="X1088" s="392"/>
    </row>
    <row r="1089" spans="1:24" ht="18" customHeight="1">
      <c r="A1089" s="1211"/>
      <c r="B1089" s="1128" t="s">
        <v>286</v>
      </c>
      <c r="C1089" s="877"/>
      <c r="D1089" s="1131">
        <v>0</v>
      </c>
      <c r="E1089" s="1132">
        <v>0</v>
      </c>
      <c r="F1089" s="1072">
        <v>11394</v>
      </c>
      <c r="G1089" s="1073">
        <v>569.70000000000005</v>
      </c>
      <c r="H1089" s="392"/>
      <c r="I1089" s="405"/>
      <c r="J1089" s="392"/>
      <c r="K1089" s="392"/>
      <c r="L1089" s="392"/>
      <c r="M1089" s="392"/>
      <c r="N1089" s="392"/>
      <c r="O1089" s="392"/>
      <c r="P1089" s="487"/>
      <c r="Q1089" s="392"/>
      <c r="R1089" s="392"/>
      <c r="S1089" s="392"/>
      <c r="T1089" s="392"/>
      <c r="U1089" s="392"/>
      <c r="V1089" s="392"/>
      <c r="W1089" s="392"/>
      <c r="X1089" s="392"/>
    </row>
    <row r="1090" spans="1:24" ht="18" customHeight="1">
      <c r="A1090" s="1211"/>
      <c r="B1090" s="1128" t="s">
        <v>287</v>
      </c>
      <c r="C1090" s="877"/>
      <c r="D1090" s="1131">
        <v>0</v>
      </c>
      <c r="E1090" s="1132">
        <v>0</v>
      </c>
      <c r="F1090" s="244">
        <v>0</v>
      </c>
      <c r="G1090" s="1124">
        <v>0</v>
      </c>
      <c r="H1090" s="392"/>
      <c r="I1090" s="405"/>
      <c r="J1090" s="392"/>
      <c r="K1090" s="392"/>
      <c r="L1090" s="392"/>
      <c r="M1090" s="392"/>
      <c r="N1090" s="392"/>
      <c r="O1090" s="392"/>
      <c r="P1090" s="487"/>
      <c r="Q1090" s="392"/>
      <c r="R1090" s="392"/>
      <c r="S1090" s="392"/>
      <c r="T1090" s="392"/>
      <c r="U1090" s="392"/>
      <c r="V1090" s="392"/>
      <c r="W1090" s="392"/>
      <c r="X1090" s="392"/>
    </row>
    <row r="1091" spans="1:24" ht="18" customHeight="1">
      <c r="A1091" s="1211"/>
      <c r="B1091" s="1128" t="s">
        <v>311</v>
      </c>
      <c r="C1091" s="877"/>
      <c r="D1091" s="1131">
        <v>0</v>
      </c>
      <c r="E1091" s="1169">
        <v>0</v>
      </c>
      <c r="F1091" s="244">
        <v>0</v>
      </c>
      <c r="G1091" s="1124">
        <v>0</v>
      </c>
      <c r="H1091" s="392"/>
      <c r="I1091" s="405"/>
      <c r="J1091" s="392"/>
      <c r="K1091" s="392"/>
      <c r="L1091" s="392"/>
      <c r="M1091" s="392"/>
      <c r="N1091" s="392"/>
      <c r="O1091" s="392"/>
      <c r="P1091" s="487"/>
      <c r="Q1091" s="392"/>
      <c r="R1091" s="392"/>
      <c r="S1091" s="392"/>
      <c r="T1091" s="392"/>
      <c r="U1091" s="392"/>
      <c r="V1091" s="392"/>
      <c r="W1091" s="392"/>
      <c r="X1091" s="392"/>
    </row>
    <row r="1092" spans="1:24" ht="18" customHeight="1">
      <c r="A1092" s="1211"/>
      <c r="B1092" s="1128" t="s">
        <v>400</v>
      </c>
      <c r="C1092" s="877"/>
      <c r="D1092" s="1131"/>
      <c r="E1092" s="1169"/>
      <c r="F1092" s="244"/>
      <c r="G1092" s="1124"/>
      <c r="H1092" s="392"/>
      <c r="I1092" s="405"/>
      <c r="J1092" s="392"/>
      <c r="K1092" s="392"/>
      <c r="L1092" s="392"/>
      <c r="M1092" s="392"/>
      <c r="N1092" s="392"/>
      <c r="O1092" s="392"/>
      <c r="P1092" s="487"/>
      <c r="Q1092" s="392"/>
      <c r="R1092" s="392"/>
      <c r="S1092" s="392"/>
      <c r="T1092" s="392"/>
      <c r="U1092" s="392"/>
      <c r="V1092" s="392"/>
      <c r="W1092" s="392"/>
      <c r="X1092" s="392"/>
    </row>
    <row r="1093" spans="1:24" ht="18" customHeight="1" thickBot="1">
      <c r="A1093" s="1212"/>
      <c r="B1093" s="1133" t="s">
        <v>14</v>
      </c>
      <c r="C1093" s="1067"/>
      <c r="D1093" s="1134">
        <f>SUM(D1080:D1090)</f>
        <v>62267</v>
      </c>
      <c r="E1093" s="1135">
        <f>SUM(E1080:E1090)</f>
        <v>3113.33</v>
      </c>
      <c r="F1093" s="245">
        <f>SUM(F1080:F1091)</f>
        <v>11394</v>
      </c>
      <c r="G1093" s="245">
        <f>SUM(G1080:G1091)</f>
        <v>569.70000000000005</v>
      </c>
      <c r="H1093" s="392">
        <f>D1093+F1093</f>
        <v>73661</v>
      </c>
      <c r="I1093" s="365">
        <f>E1093+G1093</f>
        <v>3683.0299999999997</v>
      </c>
      <c r="J1093" s="364"/>
      <c r="K1093" s="364"/>
      <c r="L1093" s="364"/>
      <c r="M1093" s="392"/>
      <c r="N1093" s="392"/>
      <c r="O1093" s="392"/>
      <c r="P1093" s="487"/>
      <c r="Q1093" s="392"/>
      <c r="R1093" s="392"/>
      <c r="S1093" s="392"/>
      <c r="T1093" s="392"/>
      <c r="U1093" s="392"/>
      <c r="V1093" s="392"/>
      <c r="W1093" s="392"/>
      <c r="X1093" s="392"/>
    </row>
    <row r="1094" spans="1:24" ht="18" customHeight="1">
      <c r="A1094" s="1313" t="s">
        <v>402</v>
      </c>
      <c r="B1094" s="1313"/>
      <c r="C1094" s="1313"/>
      <c r="D1094" s="1313"/>
      <c r="E1094" s="1313"/>
      <c r="F1094" s="1313"/>
      <c r="G1094" s="1313"/>
      <c r="H1094" s="364"/>
      <c r="I1094" s="365"/>
      <c r="J1094" s="599"/>
      <c r="K1094" s="599"/>
      <c r="L1094" s="599"/>
      <c r="M1094" s="364"/>
      <c r="N1094" s="364"/>
      <c r="O1094" s="364"/>
      <c r="P1094" s="367"/>
      <c r="Q1094" s="364"/>
      <c r="R1094" s="364"/>
      <c r="S1094" s="364"/>
      <c r="T1094" s="364"/>
      <c r="U1094" s="364"/>
      <c r="V1094" s="364"/>
      <c r="W1094" s="364"/>
      <c r="X1094" s="364"/>
    </row>
    <row r="1095" spans="1:24" s="67" customFormat="1" ht="14.5" thickBot="1">
      <c r="A1095" s="320" t="s">
        <v>391</v>
      </c>
      <c r="B1095" s="321"/>
      <c r="C1095" s="321"/>
      <c r="D1095" s="321"/>
      <c r="E1095" s="322"/>
      <c r="F1095" s="374"/>
      <c r="G1095" s="376"/>
      <c r="H1095" s="599"/>
      <c r="I1095" s="1136"/>
      <c r="J1095" s="1136"/>
      <c r="K1095" s="1136"/>
      <c r="L1095" s="1136"/>
      <c r="M1095" s="599"/>
      <c r="N1095" s="599"/>
      <c r="O1095" s="599"/>
      <c r="P1095" s="439"/>
      <c r="Q1095" s="599"/>
      <c r="R1095" s="599"/>
      <c r="S1095" s="599"/>
      <c r="T1095" s="599"/>
      <c r="U1095" s="599"/>
      <c r="V1095" s="599"/>
      <c r="W1095" s="599"/>
      <c r="X1095" s="599"/>
    </row>
    <row r="1096" spans="1:24" ht="19.5" customHeight="1">
      <c r="A1096" s="1213" t="s">
        <v>289</v>
      </c>
      <c r="B1096" s="1215" t="s">
        <v>290</v>
      </c>
      <c r="C1096" s="1215"/>
      <c r="D1096" s="1215" t="s">
        <v>291</v>
      </c>
      <c r="E1096" s="1215"/>
      <c r="F1096" s="1215" t="s">
        <v>292</v>
      </c>
      <c r="G1096" s="1216"/>
      <c r="H1096" s="1136"/>
      <c r="I1096" s="1085"/>
      <c r="J1096" s="1085"/>
      <c r="K1096" s="1085"/>
      <c r="L1096" s="1085"/>
      <c r="M1096" s="1136"/>
      <c r="N1096" s="1136"/>
      <c r="O1096" s="1136"/>
      <c r="P1096" s="1137"/>
      <c r="Q1096" s="1136"/>
      <c r="R1096" s="1136"/>
      <c r="S1096" s="1136"/>
      <c r="T1096" s="1136"/>
      <c r="U1096" s="1136"/>
      <c r="V1096" s="1136"/>
      <c r="W1096" s="1136"/>
      <c r="X1096" s="1136"/>
    </row>
    <row r="1097" spans="1:24" ht="18" customHeight="1">
      <c r="A1097" s="1214"/>
      <c r="B1097" s="1138" t="s">
        <v>293</v>
      </c>
      <c r="C1097" s="1138" t="s">
        <v>294</v>
      </c>
      <c r="D1097" s="1138" t="s">
        <v>293</v>
      </c>
      <c r="E1097" s="1139" t="s">
        <v>294</v>
      </c>
      <c r="F1097" s="1138" t="s">
        <v>293</v>
      </c>
      <c r="G1097" s="1140" t="s">
        <v>294</v>
      </c>
      <c r="H1097" s="1085"/>
      <c r="I1097" s="697"/>
      <c r="J1097" s="696"/>
      <c r="K1097" s="696"/>
      <c r="L1097" s="696"/>
      <c r="M1097" s="1085"/>
      <c r="N1097" s="1085"/>
      <c r="O1097" s="1085"/>
      <c r="P1097" s="1090"/>
      <c r="Q1097" s="1085"/>
      <c r="R1097" s="1085"/>
      <c r="S1097" s="1085"/>
      <c r="T1097" s="1085"/>
      <c r="U1097" s="1085"/>
      <c r="V1097" s="1085"/>
      <c r="W1097" s="1085"/>
      <c r="X1097" s="1085"/>
    </row>
    <row r="1098" spans="1:24" s="1148" customFormat="1" ht="13.5" thickBot="1">
      <c r="A1098" s="1091" t="s">
        <v>310</v>
      </c>
      <c r="B1098" s="1141">
        <v>73661</v>
      </c>
      <c r="C1098" s="1141">
        <v>3683.0299999999997</v>
      </c>
      <c r="D1098" s="1142">
        <v>73661</v>
      </c>
      <c r="E1098" s="1143">
        <v>3683.0299999999997</v>
      </c>
      <c r="F1098" s="1094">
        <f>(D1098-B1098)/B1098</f>
        <v>0</v>
      </c>
      <c r="G1098" s="1095">
        <f>(E1098-C1098)/C1098</f>
        <v>0</v>
      </c>
      <c r="H1098" s="1144"/>
      <c r="I1098" s="1145"/>
      <c r="J1098" s="1146"/>
      <c r="K1098" s="1146"/>
      <c r="L1098" s="1146"/>
      <c r="M1098" s="1144"/>
      <c r="N1098" s="1144"/>
      <c r="O1098" s="1144"/>
      <c r="P1098" s="1147"/>
      <c r="Q1098" s="1144"/>
      <c r="R1098" s="1144"/>
      <c r="S1098" s="1144"/>
      <c r="T1098" s="1144"/>
      <c r="U1098" s="1144"/>
      <c r="V1098" s="1144"/>
      <c r="W1098" s="1144"/>
      <c r="X1098" s="1144"/>
    </row>
    <row r="1099" spans="1:24">
      <c r="A1099" s="329"/>
      <c r="B1099" s="243"/>
      <c r="C1099" s="243"/>
      <c r="D1099" s="329"/>
      <c r="E1099" s="330"/>
      <c r="F1099" s="243"/>
      <c r="H1099" s="364"/>
      <c r="I1099" s="365"/>
      <c r="J1099" s="599"/>
      <c r="K1099" s="599"/>
      <c r="L1099" s="599"/>
      <c r="M1099" s="364"/>
      <c r="N1099" s="364"/>
      <c r="O1099" s="364"/>
      <c r="P1099" s="367"/>
      <c r="Q1099" s="364"/>
      <c r="R1099" s="364"/>
      <c r="S1099" s="364"/>
      <c r="T1099" s="364"/>
      <c r="U1099" s="364"/>
      <c r="V1099" s="364"/>
      <c r="W1099" s="364"/>
      <c r="X1099" s="364"/>
    </row>
    <row r="1100" spans="1:24" s="67" customFormat="1" ht="18" customHeight="1" thickBot="1">
      <c r="A1100" s="320" t="s">
        <v>309</v>
      </c>
      <c r="B1100" s="321"/>
      <c r="C1100" s="321"/>
      <c r="D1100" s="321"/>
      <c r="E1100" s="375"/>
      <c r="F1100" s="374"/>
      <c r="G1100" s="376"/>
      <c r="H1100" s="599"/>
      <c r="I1100" s="365"/>
      <c r="J1100" s="364"/>
      <c r="K1100" s="364"/>
      <c r="L1100" s="364"/>
      <c r="M1100" s="599"/>
      <c r="N1100" s="599"/>
      <c r="O1100" s="599"/>
      <c r="P1100" s="439"/>
      <c r="Q1100" s="599"/>
      <c r="R1100" s="599"/>
      <c r="S1100" s="599"/>
      <c r="T1100" s="599"/>
      <c r="U1100" s="599"/>
      <c r="V1100" s="599"/>
      <c r="W1100" s="599"/>
      <c r="X1100" s="599"/>
    </row>
    <row r="1101" spans="1:24" ht="36" customHeight="1">
      <c r="A1101" s="1200" t="s">
        <v>392</v>
      </c>
      <c r="B1101" s="1201"/>
      <c r="C1101" s="1202" t="s">
        <v>393</v>
      </c>
      <c r="D1101" s="1202"/>
      <c r="E1101" s="1203" t="s">
        <v>299</v>
      </c>
      <c r="F1101" s="1204"/>
      <c r="H1101" s="364"/>
      <c r="I1101" s="365"/>
      <c r="J1101" s="364"/>
      <c r="K1101" s="364"/>
      <c r="L1101" s="364"/>
      <c r="M1101" s="364"/>
      <c r="N1101" s="364"/>
      <c r="O1101" s="364"/>
      <c r="P1101" s="367"/>
      <c r="Q1101" s="364"/>
      <c r="R1101" s="364"/>
      <c r="S1101" s="364"/>
      <c r="T1101" s="364"/>
      <c r="U1101" s="364"/>
      <c r="V1101" s="364"/>
      <c r="W1101" s="364"/>
      <c r="X1101" s="364"/>
    </row>
    <row r="1102" spans="1:24" ht="18" customHeight="1">
      <c r="A1102" s="1149" t="s">
        <v>293</v>
      </c>
      <c r="B1102" s="1150" t="s">
        <v>300</v>
      </c>
      <c r="C1102" s="1150" t="s">
        <v>293</v>
      </c>
      <c r="D1102" s="1151" t="s">
        <v>300</v>
      </c>
      <c r="E1102" s="1152" t="s">
        <v>293</v>
      </c>
      <c r="F1102" s="1153" t="s">
        <v>301</v>
      </c>
      <c r="H1102" s="364"/>
      <c r="I1102" s="365"/>
      <c r="J1102" s="364"/>
      <c r="K1102" s="364"/>
      <c r="L1102" s="364"/>
      <c r="M1102" s="364"/>
      <c r="N1102" s="364"/>
      <c r="O1102" s="364"/>
      <c r="P1102" s="367"/>
      <c r="Q1102" s="364"/>
      <c r="R1102" s="364"/>
      <c r="S1102" s="364"/>
      <c r="T1102" s="364"/>
      <c r="U1102" s="364"/>
      <c r="V1102" s="364"/>
      <c r="W1102" s="364"/>
      <c r="X1102" s="364"/>
    </row>
    <row r="1103" spans="1:24" ht="18" customHeight="1">
      <c r="A1103" s="1154">
        <v>1</v>
      </c>
      <c r="B1103" s="393">
        <v>2</v>
      </c>
      <c r="C1103" s="393">
        <v>3</v>
      </c>
      <c r="D1103" s="1067">
        <v>4</v>
      </c>
      <c r="E1103" s="1155"/>
      <c r="F1103" s="1156">
        <v>6</v>
      </c>
      <c r="H1103" s="364"/>
      <c r="I1103" s="1157"/>
      <c r="J1103" s="1158"/>
      <c r="K1103" s="1158"/>
      <c r="L1103" s="1158"/>
      <c r="M1103" s="364"/>
      <c r="N1103" s="364"/>
      <c r="O1103" s="364"/>
      <c r="P1103" s="367"/>
      <c r="Q1103" s="364"/>
      <c r="R1103" s="364"/>
      <c r="S1103" s="364"/>
      <c r="T1103" s="364"/>
      <c r="U1103" s="364"/>
      <c r="V1103" s="364"/>
      <c r="W1103" s="364"/>
      <c r="X1103" s="364"/>
    </row>
    <row r="1104" spans="1:24" s="1148" customFormat="1" ht="18" customHeight="1" thickBot="1">
      <c r="A1104" s="1194">
        <f>D1098</f>
        <v>73661</v>
      </c>
      <c r="B1104" s="1141">
        <f>E1098</f>
        <v>3683.0299999999997</v>
      </c>
      <c r="C1104" s="1195">
        <v>73661</v>
      </c>
      <c r="D1104" s="1105">
        <v>3683.0299999999997</v>
      </c>
      <c r="E1104" s="1159">
        <f>C1104/A1104</f>
        <v>1</v>
      </c>
      <c r="F1104" s="553">
        <f>D1104/B1104</f>
        <v>1</v>
      </c>
      <c r="G1104" s="1160"/>
      <c r="H1104" s="1161"/>
      <c r="I1104" s="1162"/>
      <c r="J1104" s="1163"/>
      <c r="K1104" s="1163"/>
      <c r="L1104" s="1163"/>
      <c r="M1104" s="1164"/>
      <c r="N1104" s="1164"/>
      <c r="O1104" s="1164"/>
      <c r="P1104" s="1165"/>
      <c r="Q1104" s="1164"/>
      <c r="R1104" s="1164"/>
      <c r="S1104" s="1164"/>
      <c r="T1104" s="1164"/>
      <c r="U1104" s="1164"/>
      <c r="V1104" s="1164"/>
      <c r="W1104" s="1164"/>
      <c r="X1104" s="1164"/>
    </row>
    <row r="1105" spans="1:6" ht="18" customHeight="1">
      <c r="A1105" s="1110"/>
      <c r="B1105" s="1111"/>
      <c r="C1105" s="246"/>
      <c r="D1105" s="315"/>
      <c r="E1105" s="696"/>
      <c r="F1105" s="696"/>
    </row>
    <row r="1108" spans="1:6">
      <c r="A1108" s="315"/>
    </row>
  </sheetData>
  <mergeCells count="96">
    <mergeCell ref="A7:F7"/>
    <mergeCell ref="A1:F1"/>
    <mergeCell ref="A2:F2"/>
    <mergeCell ref="A3:F3"/>
    <mergeCell ref="A4:F4"/>
    <mergeCell ref="A5:F5"/>
    <mergeCell ref="C53:D53"/>
    <mergeCell ref="A11:D11"/>
    <mergeCell ref="A12:E12"/>
    <mergeCell ref="A13:A14"/>
    <mergeCell ref="B13:E13"/>
    <mergeCell ref="A30:C30"/>
    <mergeCell ref="D30:E30"/>
    <mergeCell ref="A40:C40"/>
    <mergeCell ref="A41:C41"/>
    <mergeCell ref="A50:G50"/>
    <mergeCell ref="C51:D51"/>
    <mergeCell ref="C52:D52"/>
    <mergeCell ref="C54:D54"/>
    <mergeCell ref="C55:D55"/>
    <mergeCell ref="A57:C57"/>
    <mergeCell ref="A58:G58"/>
    <mergeCell ref="A95:G95"/>
    <mergeCell ref="Y374:Y375"/>
    <mergeCell ref="Z374:Z375"/>
    <mergeCell ref="L95:N95"/>
    <mergeCell ref="A134:G134"/>
    <mergeCell ref="H147:J147"/>
    <mergeCell ref="L147:N147"/>
    <mergeCell ref="A170:G170"/>
    <mergeCell ref="A208:G208"/>
    <mergeCell ref="H95:J95"/>
    <mergeCell ref="A582:E582"/>
    <mergeCell ref="A244:G244"/>
    <mergeCell ref="H323:J323"/>
    <mergeCell ref="L323:N323"/>
    <mergeCell ref="A360:F360"/>
    <mergeCell ref="H376:J376"/>
    <mergeCell ref="L376:N376"/>
    <mergeCell ref="H415:J415"/>
    <mergeCell ref="H458:J458"/>
    <mergeCell ref="H501:J501"/>
    <mergeCell ref="E839:F839"/>
    <mergeCell ref="Y841:Y842"/>
    <mergeCell ref="Z841:AB841"/>
    <mergeCell ref="AC841:AE841"/>
    <mergeCell ref="A584:D584"/>
    <mergeCell ref="A586:A590"/>
    <mergeCell ref="B590:C590"/>
    <mergeCell ref="A591:E591"/>
    <mergeCell ref="H600:J600"/>
    <mergeCell ref="L600:N600"/>
    <mergeCell ref="I955:K955"/>
    <mergeCell ref="H637:J637"/>
    <mergeCell ref="K680:M680"/>
    <mergeCell ref="AA722:AD722"/>
    <mergeCell ref="H723:J723"/>
    <mergeCell ref="Z877:AN877"/>
    <mergeCell ref="I878:K878"/>
    <mergeCell ref="M878:O878"/>
    <mergeCell ref="Q878:S878"/>
    <mergeCell ref="I917:K917"/>
    <mergeCell ref="A1037:B1037"/>
    <mergeCell ref="F1037:G1037"/>
    <mergeCell ref="A991:E991"/>
    <mergeCell ref="A993:D993"/>
    <mergeCell ref="A995:A998"/>
    <mergeCell ref="A999:C999"/>
    <mergeCell ref="A1000:C1000"/>
    <mergeCell ref="E1010:F1010"/>
    <mergeCell ref="A1015:B1015"/>
    <mergeCell ref="A1017:F1017"/>
    <mergeCell ref="A1019:D1019"/>
    <mergeCell ref="A1021:A1024"/>
    <mergeCell ref="A1025:C1025"/>
    <mergeCell ref="A1042:E1042"/>
    <mergeCell ref="A1045:E1045"/>
    <mergeCell ref="A1047:A1060"/>
    <mergeCell ref="A1061:E1063"/>
    <mergeCell ref="A1066:A1067"/>
    <mergeCell ref="B1066:C1066"/>
    <mergeCell ref="D1066:E1066"/>
    <mergeCell ref="A1064:E1064"/>
    <mergeCell ref="A1101:B1101"/>
    <mergeCell ref="C1101:D1101"/>
    <mergeCell ref="E1101:F1101"/>
    <mergeCell ref="A1071:B1071"/>
    <mergeCell ref="C1071:D1071"/>
    <mergeCell ref="E1071:F1071"/>
    <mergeCell ref="A1078:G1078"/>
    <mergeCell ref="A1080:A1093"/>
    <mergeCell ref="A1096:A1097"/>
    <mergeCell ref="B1096:C1096"/>
    <mergeCell ref="D1096:E1096"/>
    <mergeCell ref="F1096:G1096"/>
    <mergeCell ref="A1094:G1094"/>
  </mergeCells>
  <printOptions horizontalCentered="1"/>
  <pageMargins left="0.51181102362204722" right="0.19685039370078741" top="0.19685039370078741" bottom="0.19685039370078741" header="0.15748031496062992" footer="0.51181102362204722"/>
  <pageSetup scale="59" fitToHeight="0" orientation="portrait" horizontalDpi="300" verticalDpi="300" r:id="rId1"/>
  <headerFooter alignWithMargins="0"/>
  <rowBreaks count="13" manualBreakCount="13">
    <brk id="56" max="6" man="1"/>
    <brk id="127" max="6" man="1"/>
    <brk id="206" max="6" man="1"/>
    <brk id="280" max="6" man="1"/>
    <brk id="356" max="6" man="1"/>
    <brk id="436" max="6" man="1"/>
    <brk id="511" max="6" man="1"/>
    <brk id="596" max="6" man="1"/>
    <brk id="714" max="6" man="1"/>
    <brk id="797" max="6" man="1"/>
    <brk id="872" max="6" man="1"/>
    <brk id="951" max="6" man="1"/>
    <brk id="101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2020-21</vt:lpstr>
      <vt:lpstr>'2020-21'!Print_Area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Netra</dc:creator>
  <cp:lastModifiedBy>HP</cp:lastModifiedBy>
  <cp:lastPrinted>2019-05-18T16:55:54Z</cp:lastPrinted>
  <dcterms:created xsi:type="dcterms:W3CDTF">2019-05-18T16:51:23Z</dcterms:created>
  <dcterms:modified xsi:type="dcterms:W3CDTF">2020-05-07T12:02:07Z</dcterms:modified>
</cp:coreProperties>
</file>