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dp-4-3-11-mdm\AWPB\2020-21\West Bengal\"/>
    </mc:Choice>
  </mc:AlternateContent>
  <xr:revisionPtr revIDLastSave="0" documentId="13_ncr:1_{B213DDFB-9F91-4911-A623-4AAA326F3C6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WB" sheetId="4" r:id="rId1"/>
  </sheets>
  <definedNames>
    <definedName name="_xlnm.Print_Area" localSheetId="0">WB!$B$1:$I$925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4" l="1"/>
  <c r="C31" i="4"/>
  <c r="G419" i="4" l="1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18" i="4"/>
  <c r="E267" i="4"/>
  <c r="F643" i="4" l="1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42" i="4"/>
  <c r="E442" i="4"/>
  <c r="E336" i="4"/>
  <c r="D796" i="4" l="1"/>
  <c r="I178" i="4" l="1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E907" i="4" l="1"/>
  <c r="D907" i="4"/>
  <c r="C918" i="4"/>
  <c r="G918" i="4" s="1"/>
  <c r="F918" i="4" s="1"/>
  <c r="F905" i="4"/>
  <c r="F907" i="4" s="1"/>
  <c r="B925" i="4" s="1"/>
  <c r="G903" i="4"/>
  <c r="C912" i="4" l="1"/>
  <c r="D912" i="4"/>
  <c r="G905" i="4"/>
  <c r="G907" i="4" s="1"/>
  <c r="E925" i="4" s="1"/>
  <c r="D925" i="4"/>
  <c r="C925" i="4" l="1"/>
  <c r="G925" i="4" s="1"/>
  <c r="F925" i="4" s="1"/>
  <c r="E872" i="4"/>
  <c r="D877" i="4" s="1"/>
  <c r="C883" i="4" s="1"/>
  <c r="D872" i="4"/>
  <c r="C877" i="4" s="1"/>
  <c r="B883" i="4" s="1"/>
  <c r="F728" i="4"/>
  <c r="E728" i="4"/>
  <c r="E877" i="4" l="1"/>
  <c r="F877" i="4"/>
  <c r="D613" i="4" l="1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12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43" i="4"/>
  <c r="H877" i="4" l="1"/>
  <c r="G877" i="4"/>
  <c r="D805" i="4" l="1"/>
  <c r="D804" i="4"/>
  <c r="E797" i="4"/>
  <c r="D705" i="4" l="1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04" i="4"/>
  <c r="F213" i="4" l="1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D238" i="4" l="1"/>
  <c r="H850" i="4" l="1"/>
  <c r="F821" i="4" s="1"/>
  <c r="G827" i="4"/>
  <c r="I827" i="4" s="1"/>
  <c r="G828" i="4"/>
  <c r="I828" i="4" s="1"/>
  <c r="G829" i="4"/>
  <c r="I829" i="4" s="1"/>
  <c r="G830" i="4"/>
  <c r="I830" i="4" s="1"/>
  <c r="G831" i="4"/>
  <c r="I831" i="4" s="1"/>
  <c r="G832" i="4"/>
  <c r="I832" i="4" s="1"/>
  <c r="G833" i="4"/>
  <c r="I833" i="4" s="1"/>
  <c r="G834" i="4"/>
  <c r="I834" i="4" s="1"/>
  <c r="G835" i="4"/>
  <c r="I835" i="4" s="1"/>
  <c r="G836" i="4"/>
  <c r="I836" i="4" s="1"/>
  <c r="G837" i="4"/>
  <c r="I837" i="4" s="1"/>
  <c r="G838" i="4"/>
  <c r="I838" i="4" s="1"/>
  <c r="G839" i="4"/>
  <c r="I839" i="4" s="1"/>
  <c r="G840" i="4"/>
  <c r="I840" i="4" s="1"/>
  <c r="G841" i="4"/>
  <c r="I841" i="4" s="1"/>
  <c r="G842" i="4"/>
  <c r="I842" i="4" s="1"/>
  <c r="G843" i="4"/>
  <c r="I843" i="4" s="1"/>
  <c r="G844" i="4"/>
  <c r="I844" i="4" s="1"/>
  <c r="G845" i="4"/>
  <c r="I845" i="4" s="1"/>
  <c r="G846" i="4"/>
  <c r="I846" i="4" s="1"/>
  <c r="G847" i="4"/>
  <c r="I847" i="4" s="1"/>
  <c r="G848" i="4"/>
  <c r="I848" i="4" s="1"/>
  <c r="G849" i="4"/>
  <c r="I849" i="4" s="1"/>
  <c r="G826" i="4"/>
  <c r="F850" i="4"/>
  <c r="D815" i="4" s="1"/>
  <c r="E815" i="4" s="1"/>
  <c r="F797" i="4"/>
  <c r="G850" i="4" l="1"/>
  <c r="I850" i="4" s="1"/>
  <c r="I826" i="4"/>
  <c r="H26" i="4" l="1"/>
  <c r="H25" i="4"/>
  <c r="H24" i="4"/>
  <c r="H18" i="4"/>
  <c r="H19" i="4"/>
  <c r="H17" i="4"/>
  <c r="D267" i="4" l="1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6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34" i="4"/>
  <c r="G705" i="4"/>
  <c r="E765" i="4" s="1"/>
  <c r="G706" i="4"/>
  <c r="E766" i="4" s="1"/>
  <c r="G707" i="4"/>
  <c r="E767" i="4" s="1"/>
  <c r="G708" i="4"/>
  <c r="E768" i="4" s="1"/>
  <c r="G709" i="4"/>
  <c r="E769" i="4" s="1"/>
  <c r="G710" i="4"/>
  <c r="E770" i="4" s="1"/>
  <c r="G711" i="4"/>
  <c r="E771" i="4" s="1"/>
  <c r="G712" i="4"/>
  <c r="E772" i="4" s="1"/>
  <c r="G713" i="4"/>
  <c r="E773" i="4" s="1"/>
  <c r="G714" i="4"/>
  <c r="E774" i="4" s="1"/>
  <c r="G715" i="4"/>
  <c r="E745" i="4" s="1"/>
  <c r="G716" i="4"/>
  <c r="E776" i="4" s="1"/>
  <c r="G717" i="4"/>
  <c r="E777" i="4" s="1"/>
  <c r="G718" i="4"/>
  <c r="E778" i="4" s="1"/>
  <c r="G719" i="4"/>
  <c r="E779" i="4" s="1"/>
  <c r="G720" i="4"/>
  <c r="E780" i="4" s="1"/>
  <c r="G721" i="4"/>
  <c r="E781" i="4" s="1"/>
  <c r="G722" i="4"/>
  <c r="E782" i="4" s="1"/>
  <c r="G723" i="4"/>
  <c r="E753" i="4" s="1"/>
  <c r="G724" i="4"/>
  <c r="E784" i="4" s="1"/>
  <c r="G725" i="4"/>
  <c r="E785" i="4" s="1"/>
  <c r="G726" i="4"/>
  <c r="E786" i="4" s="1"/>
  <c r="G727" i="4"/>
  <c r="E787" i="4" s="1"/>
  <c r="G704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1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42" i="4"/>
  <c r="F267" i="4" l="1"/>
  <c r="E764" i="4"/>
  <c r="G728" i="4"/>
  <c r="D850" i="4"/>
  <c r="D813" i="4" s="1"/>
  <c r="E813" i="4" s="1"/>
  <c r="E734" i="4"/>
  <c r="E754" i="4"/>
  <c r="E750" i="4"/>
  <c r="E746" i="4"/>
  <c r="E742" i="4"/>
  <c r="E738" i="4"/>
  <c r="E757" i="4"/>
  <c r="E749" i="4"/>
  <c r="E741" i="4"/>
  <c r="E737" i="4"/>
  <c r="E783" i="4"/>
  <c r="E775" i="4"/>
  <c r="E756" i="4"/>
  <c r="E752" i="4"/>
  <c r="E748" i="4"/>
  <c r="E744" i="4"/>
  <c r="E740" i="4"/>
  <c r="E736" i="4"/>
  <c r="E755" i="4"/>
  <c r="E751" i="4"/>
  <c r="E747" i="4"/>
  <c r="E743" i="4"/>
  <c r="E739" i="4"/>
  <c r="E735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50" i="4"/>
  <c r="E517" i="4"/>
  <c r="G517" i="4" s="1"/>
  <c r="E518" i="4"/>
  <c r="G518" i="4" s="1"/>
  <c r="E519" i="4"/>
  <c r="G519" i="4" s="1"/>
  <c r="E520" i="4"/>
  <c r="G520" i="4" s="1"/>
  <c r="E521" i="4"/>
  <c r="G521" i="4" s="1"/>
  <c r="E522" i="4"/>
  <c r="G522" i="4" s="1"/>
  <c r="E523" i="4"/>
  <c r="G523" i="4" s="1"/>
  <c r="E524" i="4"/>
  <c r="G524" i="4" s="1"/>
  <c r="E525" i="4"/>
  <c r="G525" i="4" s="1"/>
  <c r="E526" i="4"/>
  <c r="G526" i="4" s="1"/>
  <c r="E527" i="4"/>
  <c r="G527" i="4" s="1"/>
  <c r="E528" i="4"/>
  <c r="G528" i="4" s="1"/>
  <c r="E529" i="4"/>
  <c r="G529" i="4" s="1"/>
  <c r="E530" i="4"/>
  <c r="G530" i="4" s="1"/>
  <c r="E531" i="4"/>
  <c r="G531" i="4" s="1"/>
  <c r="E532" i="4"/>
  <c r="G532" i="4" s="1"/>
  <c r="E533" i="4"/>
  <c r="G533" i="4" s="1"/>
  <c r="E534" i="4"/>
  <c r="G534" i="4" s="1"/>
  <c r="E535" i="4"/>
  <c r="G535" i="4" s="1"/>
  <c r="E536" i="4"/>
  <c r="G536" i="4" s="1"/>
  <c r="E537" i="4"/>
  <c r="G537" i="4" s="1"/>
  <c r="E538" i="4"/>
  <c r="G538" i="4" s="1"/>
  <c r="E539" i="4"/>
  <c r="G539" i="4" s="1"/>
  <c r="E516" i="4"/>
  <c r="G516" i="4" s="1"/>
  <c r="D483" i="4"/>
  <c r="D517" i="4" s="1"/>
  <c r="D484" i="4"/>
  <c r="D518" i="4" s="1"/>
  <c r="D485" i="4"/>
  <c r="D519" i="4" s="1"/>
  <c r="D486" i="4"/>
  <c r="D520" i="4" s="1"/>
  <c r="D487" i="4"/>
  <c r="D521" i="4" s="1"/>
  <c r="D488" i="4"/>
  <c r="D522" i="4" s="1"/>
  <c r="D489" i="4"/>
  <c r="D523" i="4" s="1"/>
  <c r="D490" i="4"/>
  <c r="D524" i="4" s="1"/>
  <c r="D491" i="4"/>
  <c r="D525" i="4" s="1"/>
  <c r="D492" i="4"/>
  <c r="D526" i="4" s="1"/>
  <c r="D493" i="4"/>
  <c r="D527" i="4" s="1"/>
  <c r="D494" i="4"/>
  <c r="D528" i="4" s="1"/>
  <c r="D495" i="4"/>
  <c r="D529" i="4" s="1"/>
  <c r="D496" i="4"/>
  <c r="D530" i="4" s="1"/>
  <c r="D497" i="4"/>
  <c r="D531" i="4" s="1"/>
  <c r="D498" i="4"/>
  <c r="D532" i="4" s="1"/>
  <c r="D499" i="4"/>
  <c r="D533" i="4" s="1"/>
  <c r="D500" i="4"/>
  <c r="D534" i="4" s="1"/>
  <c r="D501" i="4"/>
  <c r="D535" i="4" s="1"/>
  <c r="D502" i="4"/>
  <c r="D536" i="4" s="1"/>
  <c r="D503" i="4"/>
  <c r="D537" i="4" s="1"/>
  <c r="D504" i="4"/>
  <c r="D538" i="4" s="1"/>
  <c r="D505" i="4"/>
  <c r="D539" i="4" s="1"/>
  <c r="D482" i="4"/>
  <c r="D516" i="4" s="1"/>
  <c r="D384" i="4"/>
  <c r="D419" i="4" s="1"/>
  <c r="D385" i="4"/>
  <c r="D420" i="4" s="1"/>
  <c r="D386" i="4"/>
  <c r="D421" i="4" s="1"/>
  <c r="D387" i="4"/>
  <c r="D422" i="4" s="1"/>
  <c r="D388" i="4"/>
  <c r="D423" i="4" s="1"/>
  <c r="D389" i="4"/>
  <c r="D424" i="4" s="1"/>
  <c r="D390" i="4"/>
  <c r="D425" i="4" s="1"/>
  <c r="D391" i="4"/>
  <c r="D426" i="4" s="1"/>
  <c r="D392" i="4"/>
  <c r="D427" i="4" s="1"/>
  <c r="D393" i="4"/>
  <c r="D428" i="4" s="1"/>
  <c r="D394" i="4"/>
  <c r="D429" i="4" s="1"/>
  <c r="D395" i="4"/>
  <c r="D430" i="4" s="1"/>
  <c r="D396" i="4"/>
  <c r="D431" i="4" s="1"/>
  <c r="D397" i="4"/>
  <c r="D432" i="4" s="1"/>
  <c r="D398" i="4"/>
  <c r="D433" i="4" s="1"/>
  <c r="D399" i="4"/>
  <c r="D434" i="4" s="1"/>
  <c r="D400" i="4"/>
  <c r="D435" i="4" s="1"/>
  <c r="D401" i="4"/>
  <c r="D436" i="4" s="1"/>
  <c r="D402" i="4"/>
  <c r="D437" i="4" s="1"/>
  <c r="D403" i="4"/>
  <c r="D438" i="4" s="1"/>
  <c r="D404" i="4"/>
  <c r="D439" i="4" s="1"/>
  <c r="D405" i="4"/>
  <c r="D440" i="4" s="1"/>
  <c r="D406" i="4"/>
  <c r="D441" i="4" s="1"/>
  <c r="D383" i="4"/>
  <c r="D418" i="4" s="1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48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12" i="4"/>
  <c r="E238" i="4" l="1"/>
  <c r="I238" i="4" s="1"/>
  <c r="G540" i="4"/>
  <c r="F788" i="4"/>
  <c r="E788" i="4"/>
  <c r="D788" i="4"/>
  <c r="E758" i="4"/>
  <c r="F758" i="4"/>
  <c r="D758" i="4"/>
  <c r="D728" i="4"/>
  <c r="H728" i="4" s="1"/>
  <c r="E698" i="4"/>
  <c r="D698" i="4"/>
  <c r="E666" i="4"/>
  <c r="D666" i="4"/>
  <c r="F666" i="4"/>
  <c r="E636" i="4"/>
  <c r="F636" i="4"/>
  <c r="E574" i="4"/>
  <c r="D574" i="4"/>
  <c r="E540" i="4"/>
  <c r="F540" i="4"/>
  <c r="D540" i="4"/>
  <c r="E506" i="4"/>
  <c r="D506" i="4"/>
  <c r="E476" i="4"/>
  <c r="D476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9" i="4"/>
  <c r="H440" i="4"/>
  <c r="H441" i="4"/>
  <c r="F442" i="4"/>
  <c r="G442" i="4" s="1"/>
  <c r="D442" i="4"/>
  <c r="E407" i="4"/>
  <c r="D407" i="4"/>
  <c r="F372" i="4"/>
  <c r="D372" i="4"/>
  <c r="E372" i="4"/>
  <c r="D336" i="4"/>
  <c r="B341" i="4" s="1"/>
  <c r="E306" i="4" l="1"/>
  <c r="D306" i="4"/>
  <c r="D275" i="4" s="1"/>
  <c r="E275" i="4" s="1"/>
  <c r="E237" i="4"/>
  <c r="D237" i="4"/>
  <c r="E208" i="4"/>
  <c r="D208" i="4"/>
  <c r="E179" i="4"/>
  <c r="D179" i="4"/>
  <c r="E150" i="4"/>
  <c r="D150" i="4"/>
  <c r="E120" i="4"/>
  <c r="D120" i="4"/>
  <c r="E92" i="4"/>
  <c r="D92" i="4"/>
  <c r="E63" i="4"/>
  <c r="D63" i="4"/>
  <c r="G883" i="4"/>
  <c r="F883" i="4"/>
  <c r="F815" i="4"/>
  <c r="G815" i="4" s="1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G349" i="4"/>
  <c r="H349" i="4" s="1"/>
  <c r="G350" i="4"/>
  <c r="H350" i="4" s="1"/>
  <c r="G351" i="4"/>
  <c r="H351" i="4" s="1"/>
  <c r="G352" i="4"/>
  <c r="H352" i="4" s="1"/>
  <c r="G353" i="4"/>
  <c r="H353" i="4" s="1"/>
  <c r="G354" i="4"/>
  <c r="H354" i="4" s="1"/>
  <c r="G355" i="4"/>
  <c r="H355" i="4" s="1"/>
  <c r="G356" i="4"/>
  <c r="H356" i="4" s="1"/>
  <c r="G357" i="4"/>
  <c r="H357" i="4" s="1"/>
  <c r="G358" i="4"/>
  <c r="H358" i="4" s="1"/>
  <c r="G359" i="4"/>
  <c r="H359" i="4" s="1"/>
  <c r="G360" i="4"/>
  <c r="H360" i="4" s="1"/>
  <c r="G361" i="4"/>
  <c r="H361" i="4" s="1"/>
  <c r="G362" i="4"/>
  <c r="H362" i="4" s="1"/>
  <c r="G363" i="4"/>
  <c r="H363" i="4" s="1"/>
  <c r="G364" i="4"/>
  <c r="H364" i="4" s="1"/>
  <c r="G365" i="4"/>
  <c r="H365" i="4" s="1"/>
  <c r="G366" i="4"/>
  <c r="H366" i="4" s="1"/>
  <c r="G367" i="4"/>
  <c r="H367" i="4" s="1"/>
  <c r="G368" i="4"/>
  <c r="H368" i="4" s="1"/>
  <c r="G369" i="4"/>
  <c r="H369" i="4" s="1"/>
  <c r="G370" i="4"/>
  <c r="H370" i="4" s="1"/>
  <c r="G371" i="4"/>
  <c r="H371" i="4" s="1"/>
  <c r="F384" i="4"/>
  <c r="D582" i="4" s="1"/>
  <c r="F385" i="4"/>
  <c r="D583" i="4" s="1"/>
  <c r="F386" i="4"/>
  <c r="D584" i="4" s="1"/>
  <c r="F387" i="4"/>
  <c r="D585" i="4" s="1"/>
  <c r="F388" i="4"/>
  <c r="D586" i="4" s="1"/>
  <c r="F389" i="4"/>
  <c r="D587" i="4" s="1"/>
  <c r="F390" i="4"/>
  <c r="D588" i="4" s="1"/>
  <c r="F391" i="4"/>
  <c r="D589" i="4" s="1"/>
  <c r="F392" i="4"/>
  <c r="D590" i="4" s="1"/>
  <c r="F393" i="4"/>
  <c r="D591" i="4" s="1"/>
  <c r="F394" i="4"/>
  <c r="D592" i="4" s="1"/>
  <c r="F395" i="4"/>
  <c r="D593" i="4" s="1"/>
  <c r="F396" i="4"/>
  <c r="D594" i="4" s="1"/>
  <c r="F397" i="4"/>
  <c r="D595" i="4" s="1"/>
  <c r="F398" i="4"/>
  <c r="D596" i="4" s="1"/>
  <c r="F399" i="4"/>
  <c r="D597" i="4" s="1"/>
  <c r="F400" i="4"/>
  <c r="D598" i="4" s="1"/>
  <c r="F401" i="4"/>
  <c r="D599" i="4" s="1"/>
  <c r="F402" i="4"/>
  <c r="D600" i="4" s="1"/>
  <c r="F403" i="4"/>
  <c r="D601" i="4" s="1"/>
  <c r="F404" i="4"/>
  <c r="D602" i="4" s="1"/>
  <c r="F405" i="4"/>
  <c r="D603" i="4" s="1"/>
  <c r="F406" i="4"/>
  <c r="D604" i="4" s="1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F551" i="4"/>
  <c r="E582" i="4" s="1"/>
  <c r="F552" i="4"/>
  <c r="E583" i="4" s="1"/>
  <c r="F553" i="4"/>
  <c r="E584" i="4" s="1"/>
  <c r="F554" i="4"/>
  <c r="E585" i="4" s="1"/>
  <c r="F555" i="4"/>
  <c r="E586" i="4" s="1"/>
  <c r="F556" i="4"/>
  <c r="E587" i="4" s="1"/>
  <c r="F557" i="4"/>
  <c r="E588" i="4" s="1"/>
  <c r="F558" i="4"/>
  <c r="E589" i="4" s="1"/>
  <c r="F559" i="4"/>
  <c r="E590" i="4" s="1"/>
  <c r="F560" i="4"/>
  <c r="E591" i="4" s="1"/>
  <c r="F561" i="4"/>
  <c r="E592" i="4" s="1"/>
  <c r="F562" i="4"/>
  <c r="E593" i="4" s="1"/>
  <c r="F563" i="4"/>
  <c r="E594" i="4" s="1"/>
  <c r="F564" i="4"/>
  <c r="E595" i="4" s="1"/>
  <c r="F565" i="4"/>
  <c r="E596" i="4" s="1"/>
  <c r="F566" i="4"/>
  <c r="E597" i="4" s="1"/>
  <c r="F567" i="4"/>
  <c r="E598" i="4" s="1"/>
  <c r="F568" i="4"/>
  <c r="E599" i="4" s="1"/>
  <c r="F569" i="4"/>
  <c r="E600" i="4" s="1"/>
  <c r="F570" i="4"/>
  <c r="E601" i="4" s="1"/>
  <c r="F571" i="4"/>
  <c r="E602" i="4" s="1"/>
  <c r="F572" i="4"/>
  <c r="E603" i="4" s="1"/>
  <c r="F573" i="4"/>
  <c r="E604" i="4" s="1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D3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F185" i="4"/>
  <c r="G185" i="4" s="1"/>
  <c r="F186" i="4"/>
  <c r="G186" i="4" s="1"/>
  <c r="F187" i="4"/>
  <c r="G187" i="4" s="1"/>
  <c r="F188" i="4"/>
  <c r="G188" i="4" s="1"/>
  <c r="F189" i="4"/>
  <c r="G189" i="4" s="1"/>
  <c r="F190" i="4"/>
  <c r="G190" i="4" s="1"/>
  <c r="F191" i="4"/>
  <c r="G191" i="4" s="1"/>
  <c r="F192" i="4"/>
  <c r="G192" i="4" s="1"/>
  <c r="F193" i="4"/>
  <c r="G193" i="4" s="1"/>
  <c r="F194" i="4"/>
  <c r="G194" i="4" s="1"/>
  <c r="F195" i="4"/>
  <c r="G195" i="4" s="1"/>
  <c r="F196" i="4"/>
  <c r="G196" i="4" s="1"/>
  <c r="F197" i="4"/>
  <c r="G197" i="4" s="1"/>
  <c r="F198" i="4"/>
  <c r="G198" i="4" s="1"/>
  <c r="F199" i="4"/>
  <c r="G199" i="4" s="1"/>
  <c r="F200" i="4"/>
  <c r="G200" i="4" s="1"/>
  <c r="F201" i="4"/>
  <c r="G201" i="4" s="1"/>
  <c r="F202" i="4"/>
  <c r="G202" i="4" s="1"/>
  <c r="F203" i="4"/>
  <c r="G203" i="4" s="1"/>
  <c r="F204" i="4"/>
  <c r="G204" i="4" s="1"/>
  <c r="F205" i="4"/>
  <c r="G205" i="4" s="1"/>
  <c r="F206" i="4"/>
  <c r="G206" i="4" s="1"/>
  <c r="F207" i="4"/>
  <c r="G207" i="4" s="1"/>
  <c r="F156" i="4"/>
  <c r="G156" i="4" s="1"/>
  <c r="F157" i="4"/>
  <c r="G157" i="4" s="1"/>
  <c r="F158" i="4"/>
  <c r="G158" i="4" s="1"/>
  <c r="F159" i="4"/>
  <c r="G159" i="4" s="1"/>
  <c r="F160" i="4"/>
  <c r="G160" i="4" s="1"/>
  <c r="F161" i="4"/>
  <c r="G161" i="4" s="1"/>
  <c r="F162" i="4"/>
  <c r="G162" i="4" s="1"/>
  <c r="F163" i="4"/>
  <c r="G163" i="4" s="1"/>
  <c r="F164" i="4"/>
  <c r="G164" i="4" s="1"/>
  <c r="F165" i="4"/>
  <c r="G165" i="4" s="1"/>
  <c r="F166" i="4"/>
  <c r="G166" i="4" s="1"/>
  <c r="F167" i="4"/>
  <c r="G167" i="4" s="1"/>
  <c r="F168" i="4"/>
  <c r="G168" i="4" s="1"/>
  <c r="F169" i="4"/>
  <c r="G169" i="4" s="1"/>
  <c r="F170" i="4"/>
  <c r="G170" i="4" s="1"/>
  <c r="F171" i="4"/>
  <c r="G171" i="4" s="1"/>
  <c r="F172" i="4"/>
  <c r="G172" i="4" s="1"/>
  <c r="F173" i="4"/>
  <c r="G173" i="4" s="1"/>
  <c r="F174" i="4"/>
  <c r="G174" i="4" s="1"/>
  <c r="F175" i="4"/>
  <c r="G175" i="4" s="1"/>
  <c r="F176" i="4"/>
  <c r="G176" i="4" s="1"/>
  <c r="F177" i="4"/>
  <c r="G177" i="4" s="1"/>
  <c r="F178" i="4"/>
  <c r="G178" i="4" s="1"/>
  <c r="F127" i="4"/>
  <c r="G127" i="4" s="1"/>
  <c r="F128" i="4"/>
  <c r="G128" i="4" s="1"/>
  <c r="F129" i="4"/>
  <c r="G129" i="4" s="1"/>
  <c r="F130" i="4"/>
  <c r="G130" i="4" s="1"/>
  <c r="F131" i="4"/>
  <c r="G131" i="4" s="1"/>
  <c r="F132" i="4"/>
  <c r="G132" i="4" s="1"/>
  <c r="F133" i="4"/>
  <c r="G133" i="4" s="1"/>
  <c r="F134" i="4"/>
  <c r="G134" i="4" s="1"/>
  <c r="F135" i="4"/>
  <c r="G135" i="4" s="1"/>
  <c r="F136" i="4"/>
  <c r="G136" i="4" s="1"/>
  <c r="F137" i="4"/>
  <c r="G137" i="4" s="1"/>
  <c r="F138" i="4"/>
  <c r="G138" i="4" s="1"/>
  <c r="F139" i="4"/>
  <c r="G139" i="4" s="1"/>
  <c r="F140" i="4"/>
  <c r="G140" i="4" s="1"/>
  <c r="F141" i="4"/>
  <c r="G141" i="4" s="1"/>
  <c r="F142" i="4"/>
  <c r="G142" i="4" s="1"/>
  <c r="F143" i="4"/>
  <c r="G143" i="4" s="1"/>
  <c r="F144" i="4"/>
  <c r="G144" i="4" s="1"/>
  <c r="F145" i="4"/>
  <c r="G145" i="4" s="1"/>
  <c r="F146" i="4"/>
  <c r="G146" i="4" s="1"/>
  <c r="F147" i="4"/>
  <c r="G147" i="4" s="1"/>
  <c r="F148" i="4"/>
  <c r="G148" i="4" s="1"/>
  <c r="F149" i="4"/>
  <c r="G149" i="4" s="1"/>
  <c r="F97" i="4"/>
  <c r="G97" i="4" s="1"/>
  <c r="F98" i="4"/>
  <c r="G98" i="4" s="1"/>
  <c r="F99" i="4"/>
  <c r="G99" i="4" s="1"/>
  <c r="F100" i="4"/>
  <c r="G100" i="4" s="1"/>
  <c r="F101" i="4"/>
  <c r="G101" i="4" s="1"/>
  <c r="F102" i="4"/>
  <c r="G102" i="4" s="1"/>
  <c r="F103" i="4"/>
  <c r="G103" i="4" s="1"/>
  <c r="F104" i="4"/>
  <c r="G104" i="4" s="1"/>
  <c r="F105" i="4"/>
  <c r="G105" i="4" s="1"/>
  <c r="F106" i="4"/>
  <c r="F107" i="4"/>
  <c r="G107" i="4" s="1"/>
  <c r="F108" i="4"/>
  <c r="F109" i="4"/>
  <c r="F110" i="4"/>
  <c r="G110" i="4" s="1"/>
  <c r="F111" i="4"/>
  <c r="G111" i="4" s="1"/>
  <c r="F112" i="4"/>
  <c r="G112" i="4" s="1"/>
  <c r="F113" i="4"/>
  <c r="G113" i="4" s="1"/>
  <c r="F114" i="4"/>
  <c r="G114" i="4" s="1"/>
  <c r="F115" i="4"/>
  <c r="G115" i="4" s="1"/>
  <c r="F116" i="4"/>
  <c r="G116" i="4" s="1"/>
  <c r="F117" i="4"/>
  <c r="G117" i="4" s="1"/>
  <c r="F118" i="4"/>
  <c r="G118" i="4" s="1"/>
  <c r="F119" i="4"/>
  <c r="G119" i="4" s="1"/>
  <c r="F69" i="4"/>
  <c r="G69" i="4" s="1"/>
  <c r="F70" i="4"/>
  <c r="G70" i="4" s="1"/>
  <c r="F71" i="4"/>
  <c r="G71" i="4" s="1"/>
  <c r="F72" i="4"/>
  <c r="F73" i="4"/>
  <c r="F74" i="4"/>
  <c r="G74" i="4" s="1"/>
  <c r="F75" i="4"/>
  <c r="F76" i="4"/>
  <c r="F77" i="4"/>
  <c r="F78" i="4"/>
  <c r="G78" i="4" s="1"/>
  <c r="F79" i="4"/>
  <c r="F80" i="4"/>
  <c r="F81" i="4"/>
  <c r="G81" i="4" s="1"/>
  <c r="F82" i="4"/>
  <c r="F83" i="4"/>
  <c r="F84" i="4"/>
  <c r="G84" i="4" s="1"/>
  <c r="F85" i="4"/>
  <c r="G85" i="4" s="1"/>
  <c r="F86" i="4"/>
  <c r="G86" i="4" s="1"/>
  <c r="F87" i="4"/>
  <c r="G87" i="4" s="1"/>
  <c r="F88" i="4"/>
  <c r="G88" i="4" s="1"/>
  <c r="F89" i="4"/>
  <c r="G89" i="4" s="1"/>
  <c r="F90" i="4"/>
  <c r="G90" i="4" s="1"/>
  <c r="F91" i="4"/>
  <c r="F40" i="4"/>
  <c r="F41" i="4"/>
  <c r="G41" i="4" s="1"/>
  <c r="F42" i="4"/>
  <c r="G42" i="4" s="1"/>
  <c r="F43" i="4"/>
  <c r="G43" i="4" s="1"/>
  <c r="F44" i="4"/>
  <c r="G44" i="4" s="1"/>
  <c r="F45" i="4"/>
  <c r="G45" i="4" s="1"/>
  <c r="F46" i="4"/>
  <c r="G46" i="4" s="1"/>
  <c r="F47" i="4"/>
  <c r="G47" i="4" s="1"/>
  <c r="F48" i="4"/>
  <c r="G48" i="4" s="1"/>
  <c r="F49" i="4"/>
  <c r="G49" i="4" s="1"/>
  <c r="F50" i="4"/>
  <c r="G50" i="4" s="1"/>
  <c r="F51" i="4"/>
  <c r="G51" i="4" s="1"/>
  <c r="F52" i="4"/>
  <c r="G52" i="4" s="1"/>
  <c r="F53" i="4"/>
  <c r="G53" i="4" s="1"/>
  <c r="F54" i="4"/>
  <c r="G54" i="4" s="1"/>
  <c r="F55" i="4"/>
  <c r="G55" i="4" s="1"/>
  <c r="F56" i="4"/>
  <c r="G56" i="4" s="1"/>
  <c r="F57" i="4"/>
  <c r="G57" i="4" s="1"/>
  <c r="F58" i="4"/>
  <c r="G58" i="4" s="1"/>
  <c r="F59" i="4"/>
  <c r="G59" i="4" s="1"/>
  <c r="F60" i="4"/>
  <c r="G60" i="4" s="1"/>
  <c r="F61" i="4"/>
  <c r="G61" i="4" s="1"/>
  <c r="F62" i="4"/>
  <c r="G62" i="4" s="1"/>
  <c r="D510" i="4"/>
  <c r="B821" i="4"/>
  <c r="F806" i="4"/>
  <c r="D798" i="4"/>
  <c r="E544" i="4"/>
  <c r="D412" i="4"/>
  <c r="C412" i="4"/>
  <c r="B412" i="4"/>
  <c r="D341" i="4"/>
  <c r="E377" i="4"/>
  <c r="C32" i="4"/>
  <c r="E32" i="4" s="1"/>
  <c r="F32" i="4" s="1"/>
  <c r="E31" i="4"/>
  <c r="F31" i="4" s="1"/>
  <c r="C30" i="4"/>
  <c r="E30" i="4" s="1"/>
  <c r="F30" i="4" s="1"/>
  <c r="E18" i="4"/>
  <c r="F18" i="4" s="1"/>
  <c r="E19" i="4"/>
  <c r="F19" i="4" s="1"/>
  <c r="E17" i="4"/>
  <c r="F17" i="4" s="1"/>
  <c r="E26" i="4"/>
  <c r="F26" i="4" s="1"/>
  <c r="C20" i="4"/>
  <c r="D20" i="4"/>
  <c r="F674" i="4"/>
  <c r="H704" i="4"/>
  <c r="F796" i="4"/>
  <c r="F795" i="4"/>
  <c r="G795" i="4" s="1"/>
  <c r="G788" i="4"/>
  <c r="G764" i="4"/>
  <c r="G758" i="4"/>
  <c r="G734" i="4"/>
  <c r="G666" i="4"/>
  <c r="G642" i="4"/>
  <c r="G636" i="4"/>
  <c r="G612" i="4"/>
  <c r="F574" i="4"/>
  <c r="E605" i="4" s="1"/>
  <c r="F550" i="4"/>
  <c r="E581" i="4" s="1"/>
  <c r="B544" i="4"/>
  <c r="H540" i="4"/>
  <c r="H516" i="4"/>
  <c r="C510" i="4"/>
  <c r="B510" i="4"/>
  <c r="F506" i="4"/>
  <c r="F482" i="4"/>
  <c r="F476" i="4"/>
  <c r="F452" i="4"/>
  <c r="H442" i="4"/>
  <c r="H418" i="4"/>
  <c r="F407" i="4"/>
  <c r="D605" i="4" s="1"/>
  <c r="F383" i="4"/>
  <c r="D581" i="4" s="1"/>
  <c r="B377" i="4"/>
  <c r="G372" i="4"/>
  <c r="C377" i="4" s="1"/>
  <c r="G348" i="4"/>
  <c r="H348" i="4" s="1"/>
  <c r="F336" i="4"/>
  <c r="F312" i="4"/>
  <c r="F282" i="4"/>
  <c r="F184" i="4"/>
  <c r="G184" i="4" s="1"/>
  <c r="F155" i="4"/>
  <c r="G155" i="4" s="1"/>
  <c r="F126" i="4"/>
  <c r="G126" i="4" s="1"/>
  <c r="F96" i="4"/>
  <c r="G96" i="4" s="1"/>
  <c r="F68" i="4"/>
  <c r="F39" i="4"/>
  <c r="G39" i="4" s="1"/>
  <c r="E25" i="4"/>
  <c r="F25" i="4" s="1"/>
  <c r="E24" i="4"/>
  <c r="F24" i="4" s="1"/>
  <c r="G797" i="4"/>
  <c r="E798" i="4"/>
  <c r="F813" i="4"/>
  <c r="I179" i="4" l="1"/>
  <c r="E804" i="4"/>
  <c r="E805" i="4"/>
  <c r="G805" i="4" s="1"/>
  <c r="I150" i="4"/>
  <c r="D821" i="4"/>
  <c r="E821" i="4" s="1"/>
  <c r="D276" i="4"/>
  <c r="E276" i="4" s="1"/>
  <c r="C341" i="4"/>
  <c r="E341" i="4" s="1"/>
  <c r="F341" i="4" s="1"/>
  <c r="D274" i="4"/>
  <c r="H20" i="4"/>
  <c r="F604" i="4"/>
  <c r="F600" i="4"/>
  <c r="F596" i="4"/>
  <c r="F592" i="4"/>
  <c r="F588" i="4"/>
  <c r="F584" i="4"/>
  <c r="G213" i="4"/>
  <c r="F238" i="4"/>
  <c r="G238" i="4" s="1"/>
  <c r="I208" i="4"/>
  <c r="E850" i="4"/>
  <c r="I237" i="4"/>
  <c r="F603" i="4"/>
  <c r="F599" i="4"/>
  <c r="F595" i="4"/>
  <c r="F591" i="4"/>
  <c r="F587" i="4"/>
  <c r="F583" i="4"/>
  <c r="F602" i="4"/>
  <c r="F594" i="4"/>
  <c r="F586" i="4"/>
  <c r="F601" i="4"/>
  <c r="F597" i="4"/>
  <c r="F593" i="4"/>
  <c r="F589" i="4"/>
  <c r="F585" i="4"/>
  <c r="F598" i="4"/>
  <c r="F590" i="4"/>
  <c r="F582" i="4"/>
  <c r="F306" i="4"/>
  <c r="F544" i="4"/>
  <c r="F605" i="4"/>
  <c r="F798" i="4"/>
  <c r="G798" i="4" s="1"/>
  <c r="F581" i="4"/>
  <c r="E412" i="4"/>
  <c r="E510" i="4"/>
  <c r="F510" i="4" s="1"/>
  <c r="C544" i="4"/>
  <c r="D544" i="4" s="1"/>
  <c r="F63" i="4"/>
  <c r="G63" i="4" s="1"/>
  <c r="F120" i="4"/>
  <c r="G120" i="4" s="1"/>
  <c r="F698" i="4"/>
  <c r="C33" i="4"/>
  <c r="E33" i="4" s="1"/>
  <c r="F33" i="4" s="1"/>
  <c r="E20" i="4"/>
  <c r="F20" i="4" s="1"/>
  <c r="H372" i="4"/>
  <c r="D377" i="4"/>
  <c r="F377" i="4"/>
  <c r="F179" i="4"/>
  <c r="G179" i="4" s="1"/>
  <c r="F92" i="4"/>
  <c r="G92" i="4" s="1"/>
  <c r="F150" i="4"/>
  <c r="G150" i="4" s="1"/>
  <c r="G40" i="4"/>
  <c r="F237" i="4"/>
  <c r="G237" i="4" s="1"/>
  <c r="F208" i="4"/>
  <c r="G208" i="4" s="1"/>
  <c r="D814" i="4" l="1"/>
  <c r="E814" i="4"/>
  <c r="E816" i="4" s="1"/>
  <c r="C821" i="4" s="1"/>
  <c r="E274" i="4"/>
  <c r="G804" i="4"/>
  <c r="E806" i="4"/>
  <c r="G806" i="4" s="1"/>
  <c r="G821" i="4"/>
  <c r="F275" i="4"/>
  <c r="G275" i="4" s="1"/>
  <c r="F276" i="4"/>
  <c r="G276" i="4" s="1"/>
  <c r="D806" i="4"/>
  <c r="D816" i="4"/>
  <c r="F816" i="4" s="1"/>
  <c r="G816" i="4" s="1"/>
  <c r="F814" i="4"/>
  <c r="H821" i="4" l="1"/>
  <c r="I821" i="4"/>
  <c r="F274" i="4"/>
  <c r="G274" i="4" s="1"/>
</calcChain>
</file>

<file path=xl/sharedStrings.xml><?xml version="1.0" encoding="utf-8"?>
<sst xmlns="http://schemas.openxmlformats.org/spreadsheetml/2006/main" count="1107" uniqueCount="288">
  <si>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</si>
  <si>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</si>
  <si>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</si>
  <si>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</si>
  <si>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</si>
  <si>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</si>
  <si>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</si>
  <si>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</si>
  <si>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4=(3-2)</t>
  </si>
  <si>
    <t>Primary</t>
  </si>
  <si>
    <t>Total</t>
  </si>
  <si>
    <t>1.2) No. of School working days</t>
  </si>
  <si>
    <t xml:space="preserve"> </t>
  </si>
  <si>
    <t xml:space="preserve">PY 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</si>
  <si>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</si>
  <si>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</si>
  <si>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</si>
  <si>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</si>
  <si>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</si>
  <si>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</si>
  <si>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</si>
  <si>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</si>
  <si>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</si>
  <si>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</si>
  <si>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</si>
  <si>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</si>
  <si>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</si>
  <si>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</si>
  <si>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</si>
  <si>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</si>
  <si>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</si>
  <si>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</si>
  <si>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</si>
  <si>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</si>
  <si>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</si>
  <si>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</si>
  <si>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</si>
  <si>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</si>
  <si>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</si>
  <si>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</si>
  <si>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</si>
  <si>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</si>
  <si>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</si>
  <si>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</si>
  <si>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</si>
  <si>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</si>
  <si>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</si>
  <si>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</si>
  <si>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</si>
  <si>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</si>
  <si>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</si>
  <si>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</si>
  <si>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</si>
  <si>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</si>
  <si>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</si>
  <si>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</si>
  <si>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</si>
  <si>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</si>
  <si>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</si>
  <si>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</si>
  <si>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</si>
  <si>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</si>
  <si>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</si>
  <si>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</si>
  <si>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</si>
  <si>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</si>
  <si>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</si>
  <si>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</si>
  <si>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</si>
  <si>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</si>
  <si>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</si>
  <si>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</si>
  <si>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</si>
  <si>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</si>
  <si>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</si>
  <si>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</si>
  <si>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</si>
  <si>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</si>
  <si>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</si>
  <si>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</si>
  <si>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</si>
  <si>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</si>
  <si>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</si>
  <si>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</si>
  <si>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</si>
  <si>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</si>
  <si>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</si>
  <si>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</si>
  <si>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</si>
  <si>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Unspent Balance</t>
  </si>
  <si>
    <t>6=(4-5)</t>
  </si>
  <si>
    <t>8= (2-5)</t>
  </si>
  <si>
    <r>
      <t xml:space="preserve">3. </t>
    </r>
    <r>
      <rPr>
        <b/>
        <u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</si>
  <si>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</si>
  <si>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</si>
  <si>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</si>
  <si>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</si>
  <si>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</si>
  <si>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</si>
  <si>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</si>
  <si>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Achievement as % of allocation</t>
  </si>
  <si>
    <t>Fin (in Lakh)</t>
  </si>
  <si>
    <t xml:space="preserve">Fin                            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</si>
  <si>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</si>
  <si>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</si>
  <si>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</si>
  <si>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</si>
  <si>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</si>
  <si>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</si>
  <si>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</si>
  <si>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</si>
  <si>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</si>
  <si>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</si>
  <si>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t>(Rs. in Lakh)</t>
  </si>
  <si>
    <t xml:space="preserve">Payment to FCI </t>
  </si>
  <si>
    <t>NCLP</t>
  </si>
  <si>
    <t>Total available</t>
  </si>
  <si>
    <t>% available</t>
  </si>
  <si>
    <t>9.1.1) Releasing details</t>
  </si>
  <si>
    <t>Schools</t>
  </si>
  <si>
    <t>Installment</t>
  </si>
  <si>
    <t>Units</t>
  </si>
  <si>
    <t>Amount  (Rs in lakh)</t>
  </si>
  <si>
    <t>Primary + Upper-Primary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</si>
  <si>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</si>
  <si>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</si>
  <si>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</si>
  <si>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</si>
  <si>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</si>
  <si>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</si>
  <si>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</si>
  <si>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</si>
  <si>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Grand Total</t>
  </si>
  <si>
    <t xml:space="preserve">9.1.2) Reconciliation of amount sanctioned </t>
  </si>
  <si>
    <t>9.2)  Kitchen Devices</t>
  </si>
  <si>
    <t>9.2.1) Releasing details</t>
  </si>
  <si>
    <t xml:space="preserve">Allocation for 2018-19                                             </t>
  </si>
  <si>
    <t>9. INFRASTRUCTURE DEVELOPMENT DURING 2018-19 (Primary + Upper primary)</t>
  </si>
  <si>
    <t xml:space="preserve">Releases for Kitchen sheds by GoI </t>
  </si>
  <si>
    <t>1</t>
  </si>
  <si>
    <t>2</t>
  </si>
  <si>
    <t>3</t>
  </si>
  <si>
    <t>4</t>
  </si>
  <si>
    <t>5=(4/2)</t>
  </si>
  <si>
    <t>2014-15</t>
  </si>
  <si>
    <t>2015-16</t>
  </si>
  <si>
    <t>2016-17</t>
  </si>
  <si>
    <t>2017-18</t>
  </si>
  <si>
    <t>Enrolment as on 30.9.2018</t>
  </si>
  <si>
    <t>% of UB on allocation 2019-20</t>
  </si>
  <si>
    <t>% of OB on allocation 2019-20</t>
  </si>
  <si>
    <t xml:space="preserve">Allocation for 2019-20                                          </t>
  </si>
  <si>
    <t xml:space="preserve">Opening Balance as on 1.4.2018                                                        </t>
  </si>
  <si>
    <t xml:space="preserve">Allocation for 2019-20                                     </t>
  </si>
  <si>
    <t>5.2 Reconciliation of Food grains utilisation during 2019-20 (Source data: para 2.7 and 3.7 above)</t>
  </si>
  <si>
    <t>(Refer table AT_8 and AT-8A,AWP&amp;B, 2019-20)</t>
  </si>
  <si>
    <t>CCH PAB Approval for 2018-19</t>
  </si>
  <si>
    <t>% of UB</t>
  </si>
  <si>
    <t>Allocated for 2019-20</t>
  </si>
  <si>
    <t>2018-19</t>
  </si>
  <si>
    <t>U. Primary</t>
  </si>
  <si>
    <t>STC(NCLP)</t>
  </si>
  <si>
    <t>Allocation for 
2019-20</t>
  </si>
  <si>
    <t>8.2. District wise TA Utilization</t>
  </si>
  <si>
    <t>Received</t>
  </si>
  <si>
    <t>Avaiablity</t>
  </si>
  <si>
    <t>Utilization</t>
  </si>
  <si>
    <t>% Utilization</t>
  </si>
  <si>
    <t>Actual expenditure incurred by State</t>
  </si>
  <si>
    <t>6.2) District-wise allocation and availability of funds for honorium to cook-cum-Helpers</t>
  </si>
  <si>
    <t>Unit</t>
  </si>
  <si>
    <t>Annual Work Plan &amp; Budget  (AWP&amp;B) 2020-21</t>
  </si>
  <si>
    <t>Section-A : REVIEW OF IMPLEMENTATION OF MDM SCHEME DURING 2019-20 (01-04-2019 to 31.12.19)</t>
  </si>
  <si>
    <t>MDM PAB Approval 
for 2019-20</t>
  </si>
  <si>
    <t>Working Day coveage upto 31-12-2019</t>
  </si>
  <si>
    <t>Upper Primary</t>
  </si>
  <si>
    <t>2.1  Institutions- (Primary) (Source data : Table AT-3A of AWP&amp;B 2020-21)</t>
  </si>
  <si>
    <t>2.2  Institutions- (Primary with Upper Primary) (Source data : Table AT-3B 
of AWP&amp;B 2019-20)</t>
  </si>
  <si>
    <t>2.2A  Institutions- (Upper Primary) (Source data : Table AT-3C of AWP&amp;B 2020-21)</t>
  </si>
  <si>
    <t>Enrolment as on 30.9.2019</t>
  </si>
  <si>
    <t>6</t>
  </si>
  <si>
    <t>2.4  Coverage Chidlren vs. Enrolment  ( Upper Primary) (Source data : Table AT- 4A &amp; 5-A of AWP&amp;B 2020-21)</t>
  </si>
  <si>
    <t>2.5  No. of children  ( Primary) (Source data : Table AT-5  of AWP&amp;B 2020-21)</t>
  </si>
  <si>
    <t>No. of children as per PAB Approval for  2019-20</t>
  </si>
  <si>
    <t>2.6  No. of children  ( Upper Primary) (Source data : Table AT-5-A of AWP&amp;B 2020-21)</t>
  </si>
  <si>
    <t>2.7 Number of meal to be served and  actual  number of meal served during 2019-20
(Source data: Table AT-5 , 5A &amp; 5B of AWP&amp;B 2020-21)</t>
  </si>
  <si>
    <t>5</t>
  </si>
  <si>
    <t>Opening Stock as on 1.4.2019</t>
  </si>
  <si>
    <t>Allocation for 
2020-21</t>
  </si>
  <si>
    <t xml:space="preserve">Opening Stock as on 1.4.2019                                                  </t>
  </si>
  <si>
    <t>% of OS on allocation 2019-20</t>
  </si>
  <si>
    <t xml:space="preserve">Allocation for 2020-21            </t>
  </si>
  <si>
    <t>OB as on 1.4.2019</t>
  </si>
  <si>
    <t xml:space="preserve">Opening Balance as on 1.4.2019                                               </t>
  </si>
  <si>
    <t xml:space="preserve">Allocation for 2019-20                                </t>
  </si>
  <si>
    <t>OB as on 
01-04-2019</t>
  </si>
  <si>
    <t>4.3)  District-wise Cooking Cost availability (Source data: Table AT-7 &amp; 7A of AWP&amp;B 2020-21)</t>
  </si>
  <si>
    <t>4.5)  District-wise Utilisation of Cooking cost (Source data: Table AT-7 &amp; 7A of AWP&amp;B 2020-21)</t>
  </si>
  <si>
    <t>5. Reconciliation of Utilisation and Performance during 2020-21 [PRIMARY+ UPPER PRIMARY]</t>
  </si>
  <si>
    <t>No. of Meals served during 01-04-2019 to 31.12.19</t>
  </si>
  <si>
    <t xml:space="preserve">Allocation for 2019-20                           </t>
  </si>
  <si>
    <t>Opening Balance as on 1.4.2019</t>
  </si>
  <si>
    <t xml:space="preserve">Amount received </t>
  </si>
  <si>
    <t>(Refer table AT_8 and AT-8A,AWP&amp;B, 2020-21)</t>
  </si>
  <si>
    <t>Refer table AT_8 and AT-8A,AWP&amp;B, 2020-21</t>
  </si>
  <si>
    <t>Released during 2019-20</t>
  </si>
  <si>
    <t>Allocation for 2019-20</t>
  </si>
  <si>
    <t>Released during 2020-21.</t>
  </si>
  <si>
    <t xml:space="preserve">Allocation for 2019-20                            </t>
  </si>
  <si>
    <t>Opening Balance 1.4.19</t>
  </si>
  <si>
    <t>2019-20</t>
  </si>
  <si>
    <t>2006-19</t>
  </si>
  <si>
    <t>Sanctioned by GoI during 2006-07 to 2019-20</t>
  </si>
  <si>
    <r>
      <t xml:space="preserve">9.1.3) Achievement ( under MDM Funds) </t>
    </r>
    <r>
      <rPr>
        <b/>
        <i/>
        <sz val="12"/>
        <rFont val="Cambria"/>
        <family val="1"/>
      </rPr>
      <t>(Source data: Table AT-10 of AWP&amp;B 2019-20)</t>
    </r>
  </si>
  <si>
    <t>8.3) Utilisation of TA during 2019-20 (Source data: Table AT-9 of AWP&amp;B 2020-21)</t>
  </si>
  <si>
    <t>Fin (Rs. In Lakh)</t>
  </si>
  <si>
    <t xml:space="preserve"> 4.1.1) District-wise opening balance as on 1.4.2019 (Source data: 
Table AT-7 &amp; 7A of AWP&amp;B 2020-21)</t>
  </si>
  <si>
    <r>
      <t xml:space="preserve">5.1 Mismatch between Utilisation of Foodgrains and Cooking Cost 
 </t>
    </r>
    <r>
      <rPr>
        <b/>
        <i/>
        <sz val="11"/>
        <rFont val="Cambria"/>
        <family val="1"/>
      </rPr>
      <t>(Source data: para 3.7 and 4.5 above)</t>
    </r>
  </si>
  <si>
    <t>5.3 Reconciliation of Cooking Cost utilisation during 2019-20
 (Source data: para 2.5 and 4.5 above)</t>
  </si>
  <si>
    <t>6.1) District-wise allocation and availability of funds for honorium to CCHs</t>
  </si>
  <si>
    <t>6.3)  District-wise status of unspent balance of grant for Honorarium, 
cooks-cum-Helpers</t>
  </si>
  <si>
    <t>OB/Allocation/ Lifting</t>
  </si>
  <si>
    <t xml:space="preserve">Allocation for 2019-20             </t>
  </si>
  <si>
    <t xml:space="preserve"> 3.2) District-wise opening balance as on 1.4.2019 
(Source data: Table AT-6 &amp; 6A of AWP&amp;B 2020-21</t>
  </si>
  <si>
    <t>3.7)  District-wise Utilisation of foodgrains 
(Source data: Table AT-6 &amp; 6A of AWP&amp;B 2018-19)</t>
  </si>
  <si>
    <t>Source: Table AT-6 &amp; 6A of AWP&amp;B 2020-21</t>
  </si>
  <si>
    <t>9.1) Kitchen-cum-Stores</t>
  </si>
  <si>
    <t>State : West Bengal</t>
  </si>
  <si>
    <t>Alipurduar</t>
  </si>
  <si>
    <t>Bankura</t>
  </si>
  <si>
    <t>Birbhum</t>
  </si>
  <si>
    <t>E/Bardhaman</t>
  </si>
  <si>
    <t>Cooch Behar</t>
  </si>
  <si>
    <t>D/Dinajpur</t>
  </si>
  <si>
    <t>U/Dinajpur</t>
  </si>
  <si>
    <t>GTA</t>
  </si>
  <si>
    <t>Hooghly</t>
  </si>
  <si>
    <t>Howrah</t>
  </si>
  <si>
    <t>Jalpaiguri</t>
  </si>
  <si>
    <t>Kolkata</t>
  </si>
  <si>
    <t>Malda</t>
  </si>
  <si>
    <t>Murshidabad</t>
  </si>
  <si>
    <t>E/Medinipur</t>
  </si>
  <si>
    <t>W/Medinipur</t>
  </si>
  <si>
    <t>Nadia</t>
  </si>
  <si>
    <t>N/24 Pgs.</t>
  </si>
  <si>
    <t>S/24 Pgs.</t>
  </si>
  <si>
    <t>Purulia</t>
  </si>
  <si>
    <t>Siliguri</t>
  </si>
  <si>
    <t>W/Bardhaman</t>
  </si>
  <si>
    <t>Jhargram</t>
  </si>
  <si>
    <t>Kalimpong</t>
  </si>
  <si>
    <t>2.3  Coverage Chidlren vs. Enrolment ( Primary) 
(Source data : Table AT-4 &amp; 5  of AWP&amp;B 2020-21)</t>
  </si>
  <si>
    <t>4.2) Cooking cost allocation and disbursed to the districts</t>
  </si>
  <si>
    <t>Releases for Kitchen devices by GoI as on 31.03.2019</t>
  </si>
  <si>
    <t>Procurement of Kitchen Devices</t>
  </si>
  <si>
    <t>Replacement of Kitchen Devices</t>
  </si>
  <si>
    <t>Amount              
(in lakh)</t>
  </si>
  <si>
    <t>Amount 
(in Lakh)</t>
  </si>
  <si>
    <t>Primary &amp; UPY</t>
  </si>
  <si>
    <t xml:space="preserve"> 2006-07</t>
  </si>
  <si>
    <t xml:space="preserve">9.2.2) Reconciliation of amount sanctioned </t>
  </si>
  <si>
    <t>Fin</t>
  </si>
  <si>
    <t>9.2.3) Achievement ( under MDM Funds) (Source data: Table AT-12 of AWP&amp;B 2019-20)</t>
  </si>
  <si>
    <t>Sanctioned during 2006-07 to 2016-18</t>
  </si>
  <si>
    <t>Achievement (Procured +in progress)  up to 31.03-2018</t>
  </si>
  <si>
    <t>9.2.4) Achievement ( under MDM Funds) (Source data: Table AT-12A of AWP&amp;B 2019-20)</t>
  </si>
  <si>
    <t>Achievement (Procured +in progress)  
up to 31.03-2019</t>
  </si>
  <si>
    <t>Average number of children availed MDM during 01-04-2019 to 31-03-2020 (AT-5&amp;5A)</t>
  </si>
  <si>
    <t>i) Base period 01.04.19 to 31.03-2020</t>
  </si>
  <si>
    <t>No. of Meal to be served durng 1-4-19 to 31-03-2020</t>
  </si>
  <si>
    <t>No of meal served during 01-04-2019 to 31.03-2020</t>
  </si>
  <si>
    <t>Lifting as on 31.03-2020</t>
  </si>
  <si>
    <t xml:space="preserve">Unspent Balance as on 31.03-2020                                                  </t>
  </si>
  <si>
    <t xml:space="preserve"> 3.3) District-wise unspent balance as on 31.03.2020
(Source data: Table AT-6 &amp; 6A of AWP&amp;B 2020-21)</t>
  </si>
  <si>
    <t>3.5) District-wise Foodgrains availability  as on 31.03.2020
(Source data: Table AT-6 &amp; 6A of AWP&amp;B 2019-20)</t>
  </si>
  <si>
    <t xml:space="preserve"> 4.1.2) District-wise unspent  balance as on 31.03-2020 Source data: Table AT-7 &amp; 7A
 of AWP&amp;B 2020-21)</t>
  </si>
  <si>
    <t xml:space="preserve">Unspent Balance as on 31.03.2020                                                        </t>
  </si>
  <si>
    <t>No. of Meals served during 
01-04-2018 to 31.03-2020</t>
  </si>
  <si>
    <t>Unspent balance as on 31.03.2020</t>
  </si>
  <si>
    <t>7.2) Utilisation of MME during 2019-20 (Source data: Table AT-10 of AWP&amp;B 2020-21)</t>
  </si>
  <si>
    <t>(As on 31.03.2020)</t>
  </si>
  <si>
    <t>2006-20</t>
  </si>
  <si>
    <t>Sanctioned during 
2006-07 to 20116-20</t>
  </si>
  <si>
    <t>Lifting upto 31-03-2020</t>
  </si>
  <si>
    <t>Opening Balance 01-04-2019</t>
  </si>
  <si>
    <t>Achievement (C+IP)                                  upto 31.03-2020</t>
  </si>
  <si>
    <t>274 Kitchen cum stores are under 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</si>
</sst>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0_);_(* \(#,##0.00\);_(* \-??_);_(@_)"/>
    <numFmt numFmtId="166" formatCode="0.0%"/>
  </numFmts>
  <fonts count="49" x14ac:knownFonts="1">
    <font>
      <sz val="10"/>
      <name val="Arial"/>
      <family val="2"/>
    </font>
    <font>
      <sz val="10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sz val="11"/>
      <color indexed="8"/>
      <name val="Calibri"/>
      <family val="2"/>
    </font>
    <font>
      <b/>
      <u/>
      <sz val="11"/>
      <name val="Cambria"/>
      <family val="1"/>
    </font>
    <font>
      <b/>
      <sz val="11"/>
      <name val="Arial"/>
      <family val="2"/>
    </font>
    <font>
      <b/>
      <i/>
      <sz val="11"/>
      <name val="Cambria"/>
      <family val="1"/>
    </font>
    <font>
      <i/>
      <sz val="11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b/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u/>
      <sz val="12"/>
      <name val="Cambria"/>
      <family val="1"/>
    </font>
    <font>
      <b/>
      <i/>
      <sz val="12"/>
      <name val="Cambria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mbria"/>
      <family val="1"/>
    </font>
    <font>
      <sz val="8"/>
      <name val="Arial"/>
      <family val="2"/>
    </font>
    <font>
      <sz val="10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1"/>
      <color rgb="FFFF0000"/>
      <name val="Cambria"/>
      <family val="1"/>
    </font>
    <font>
      <b/>
      <u/>
      <sz val="11"/>
      <color rgb="FFFF0000"/>
      <name val="Cambria"/>
      <family val="1"/>
    </font>
    <font>
      <sz val="10"/>
      <color rgb="FFFF0000"/>
      <name val="Arial"/>
      <family val="2"/>
    </font>
    <font>
      <sz val="11"/>
      <color rgb="FFFF0000"/>
      <name val="Cambria"/>
      <family val="1"/>
      <scheme val="major"/>
    </font>
    <font>
      <b/>
      <sz val="11"/>
      <color rgb="FFFF0000"/>
      <name val="Arial"/>
      <family val="2"/>
    </font>
    <font>
      <b/>
      <i/>
      <sz val="11"/>
      <color rgb="FFFF0000"/>
      <name val="Cambria"/>
      <family val="1"/>
    </font>
    <font>
      <i/>
      <sz val="11"/>
      <color rgb="FFFF0000"/>
      <name val="Cambria"/>
      <family val="1"/>
    </font>
    <font>
      <b/>
      <sz val="10"/>
      <color rgb="FFFF0000"/>
      <name val="Arial"/>
      <family val="2"/>
    </font>
    <font>
      <b/>
      <sz val="11"/>
      <color rgb="FFFF0000"/>
      <name val="Bookman Old Style"/>
      <family val="1"/>
    </font>
    <font>
      <b/>
      <sz val="11"/>
      <color rgb="FFFF0000"/>
      <name val="Calibri"/>
      <family val="2"/>
    </font>
    <font>
      <sz val="11"/>
      <color rgb="FFFF0000"/>
      <name val="Bookman Old Style"/>
      <family val="1"/>
    </font>
    <font>
      <b/>
      <sz val="12"/>
      <color rgb="FFFF0000"/>
      <name val="Cambria"/>
      <family val="1"/>
    </font>
    <font>
      <sz val="12"/>
      <color rgb="FFFF0000"/>
      <name val="Cambria"/>
      <family val="1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ill="0" applyBorder="0" applyAlignment="0" applyProtection="0"/>
    <xf numFmtId="0" fontId="18" fillId="0" borderId="0"/>
    <xf numFmtId="0" fontId="18" fillId="0" borderId="0"/>
    <xf numFmtId="0" fontId="16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7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</cellStyleXfs>
  <cellXfs count="53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0" fontId="7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9" fontId="2" fillId="0" borderId="1" xfId="20" applyFont="1" applyBorder="1" applyAlignment="1"/>
    <xf numFmtId="0" fontId="3" fillId="0" borderId="1" xfId="0" applyFont="1" applyBorder="1" applyAlignment="1">
      <alignment horizontal="left" wrapText="1"/>
    </xf>
    <xf numFmtId="0" fontId="3" fillId="0" borderId="0" xfId="0" applyFont="1" applyBorder="1"/>
    <xf numFmtId="9" fontId="2" fillId="0" borderId="1" xfId="2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2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9" fontId="3" fillId="0" borderId="0" xfId="20" applyFo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9" fontId="3" fillId="0" borderId="1" xfId="20" applyFont="1" applyBorder="1"/>
    <xf numFmtId="0" fontId="3" fillId="0" borderId="0" xfId="0" applyFont="1" applyBorder="1" applyAlignment="1">
      <alignment horizontal="center" wrapText="1"/>
    </xf>
    <xf numFmtId="9" fontId="3" fillId="0" borderId="0" xfId="20" applyFont="1" applyBorder="1"/>
    <xf numFmtId="0" fontId="8" fillId="4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10" fillId="0" borderId="0" xfId="0" applyFont="1"/>
    <xf numFmtId="2" fontId="3" fillId="0" borderId="0" xfId="0" applyNumberFormat="1" applyFont="1" applyBorder="1" applyAlignment="1">
      <alignment horizontal="center" vertical="top" wrapText="1"/>
    </xf>
    <xf numFmtId="9" fontId="3" fillId="0" borderId="0" xfId="20" applyFont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2" fillId="0" borderId="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/>
    <xf numFmtId="0" fontId="3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9" fontId="3" fillId="0" borderId="1" xfId="2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/>
    </xf>
    <xf numFmtId="9" fontId="3" fillId="0" borderId="0" xfId="20" applyNumberFormat="1" applyFont="1" applyBorder="1" applyAlignment="1">
      <alignment horizontal="right" vertical="center" wrapText="1"/>
    </xf>
    <xf numFmtId="2" fontId="2" fillId="0" borderId="0" xfId="0" applyNumberFormat="1" applyFont="1" applyBorder="1"/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9" fontId="3" fillId="0" borderId="1" xfId="20" quotePrefix="1" applyFont="1" applyBorder="1" applyAlignment="1">
      <alignment horizontal="right"/>
    </xf>
    <xf numFmtId="9" fontId="3" fillId="0" borderId="0" xfId="20" quotePrefix="1" applyFont="1" applyBorder="1" applyAlignment="1">
      <alignment horizontal="right"/>
    </xf>
    <xf numFmtId="1" fontId="10" fillId="0" borderId="0" xfId="0" applyNumberFormat="1" applyFont="1" applyBorder="1" applyAlignment="1">
      <alignment horizontal="center"/>
    </xf>
    <xf numFmtId="0" fontId="5" fillId="0" borderId="0" xfId="10" applyFont="1"/>
    <xf numFmtId="0" fontId="4" fillId="0" borderId="0" xfId="10" applyFont="1"/>
    <xf numFmtId="0" fontId="11" fillId="0" borderId="1" xfId="1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2" fontId="4" fillId="0" borderId="1" xfId="10" applyNumberFormat="1" applyFont="1" applyBorder="1" applyAlignment="1">
      <alignment horizontal="center" vertical="center"/>
    </xf>
    <xf numFmtId="9" fontId="2" fillId="0" borderId="1" xfId="20" applyFont="1" applyBorder="1" applyAlignment="1">
      <alignment horizontal="center" vertical="center"/>
    </xf>
    <xf numFmtId="0" fontId="4" fillId="0" borderId="1" xfId="10" applyFont="1" applyBorder="1" applyAlignment="1">
      <alignment horizontal="center" vertical="center"/>
    </xf>
    <xf numFmtId="2" fontId="8" fillId="0" borderId="1" xfId="10" applyNumberFormat="1" applyFont="1" applyBorder="1" applyAlignment="1">
      <alignment horizontal="center" vertical="center"/>
    </xf>
    <xf numFmtId="2" fontId="8" fillId="0" borderId="1" xfId="1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Fill="1" applyBorder="1"/>
    <xf numFmtId="0" fontId="3" fillId="0" borderId="5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3" fillId="0" borderId="0" xfId="0" applyNumberFormat="1" applyFont="1"/>
    <xf numFmtId="0" fontId="2" fillId="0" borderId="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2" fontId="4" fillId="0" borderId="0" xfId="10" applyNumberFormat="1" applyFont="1" applyBorder="1" applyAlignment="1">
      <alignment horizontal="center" vertical="center"/>
    </xf>
    <xf numFmtId="0" fontId="4" fillId="0" borderId="0" xfId="10" applyFont="1" applyBorder="1" applyAlignment="1">
      <alignment horizontal="center" vertical="center" wrapText="1"/>
    </xf>
    <xf numFmtId="2" fontId="4" fillId="0" borderId="0" xfId="10" applyNumberFormat="1" applyFont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9" fontId="2" fillId="0" borderId="1" xfId="20" applyFont="1" applyBorder="1" applyAlignment="1">
      <alignment horizontal="center" vertical="center" wrapText="1"/>
    </xf>
    <xf numFmtId="9" fontId="3" fillId="0" borderId="1" xfId="2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15" fillId="0" borderId="1" xfId="2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9" fontId="3" fillId="0" borderId="1" xfId="20" applyFont="1" applyBorder="1" applyAlignment="1">
      <alignment horizontal="center"/>
    </xf>
    <xf numFmtId="9" fontId="0" fillId="0" borderId="1" xfId="2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right"/>
    </xf>
    <xf numFmtId="0" fontId="11" fillId="0" borderId="0" xfId="10" applyFont="1" applyFill="1" applyBorder="1" applyAlignment="1">
      <alignment horizontal="center" wrapText="1"/>
    </xf>
    <xf numFmtId="0" fontId="5" fillId="0" borderId="0" xfId="10" applyFont="1" applyFill="1" applyBorder="1" applyAlignment="1">
      <alignment horizontal="center" wrapText="1"/>
    </xf>
    <xf numFmtId="9" fontId="0" fillId="0" borderId="0" xfId="20" applyFont="1" applyBorder="1"/>
    <xf numFmtId="9" fontId="15" fillId="0" borderId="0" xfId="20" applyFont="1" applyBorder="1"/>
    <xf numFmtId="2" fontId="2" fillId="0" borderId="0" xfId="0" applyNumberFormat="1" applyFont="1" applyBorder="1" applyAlignment="1">
      <alignment horizontal="center"/>
    </xf>
    <xf numFmtId="0" fontId="5" fillId="0" borderId="0" xfId="1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/>
    <xf numFmtId="0" fontId="3" fillId="4" borderId="1" xfId="0" applyFont="1" applyFill="1" applyBorder="1" applyAlignment="1">
      <alignment wrapText="1"/>
    </xf>
    <xf numFmtId="2" fontId="3" fillId="4" borderId="1" xfId="0" applyNumberFormat="1" applyFont="1" applyFill="1" applyBorder="1"/>
    <xf numFmtId="9" fontId="3" fillId="4" borderId="1" xfId="20" applyFont="1" applyFill="1" applyBorder="1"/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horizontal="center"/>
    </xf>
    <xf numFmtId="1" fontId="19" fillId="4" borderId="6" xfId="10" applyNumberFormat="1" applyFont="1" applyFill="1" applyBorder="1" applyAlignment="1">
      <alignment horizontal="right"/>
    </xf>
    <xf numFmtId="9" fontId="3" fillId="4" borderId="1" xfId="2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right"/>
    </xf>
    <xf numFmtId="0" fontId="2" fillId="4" borderId="5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14" fillId="4" borderId="0" xfId="0" applyFont="1" applyFill="1"/>
    <xf numFmtId="0" fontId="3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vertical="center" wrapText="1"/>
    </xf>
    <xf numFmtId="9" fontId="2" fillId="4" borderId="1" xfId="2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9" fontId="3" fillId="4" borderId="0" xfId="20" applyFont="1" applyFill="1"/>
    <xf numFmtId="0" fontId="2" fillId="4" borderId="0" xfId="0" applyFont="1" applyFill="1" applyBorder="1" applyAlignment="1">
      <alignment horizontal="center" vertical="top" wrapText="1"/>
    </xf>
    <xf numFmtId="2" fontId="3" fillId="4" borderId="0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wrapText="1"/>
    </xf>
    <xf numFmtId="9" fontId="2" fillId="0" borderId="1" xfId="20" applyFont="1" applyBorder="1" applyAlignment="1">
      <alignment horizontal="center" vertical="top"/>
    </xf>
    <xf numFmtId="0" fontId="3" fillId="0" borderId="0" xfId="0" applyFont="1" applyAlignment="1">
      <alignment vertical="top"/>
    </xf>
    <xf numFmtId="2" fontId="3" fillId="0" borderId="1" xfId="0" applyNumberFormat="1" applyFont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9" fontId="2" fillId="4" borderId="1" xfId="20" quotePrefix="1" applyFont="1" applyFill="1" applyBorder="1" applyAlignment="1">
      <alignment horizontal="center" vertical="center"/>
    </xf>
    <xf numFmtId="9" fontId="2" fillId="4" borderId="1" xfId="2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2" fontId="15" fillId="4" borderId="1" xfId="0" applyNumberFormat="1" applyFont="1" applyFill="1" applyBorder="1" applyAlignment="1">
      <alignment horizontal="center"/>
    </xf>
    <xf numFmtId="2" fontId="3" fillId="0" borderId="1" xfId="20" applyNumberFormat="1" applyFont="1" applyBorder="1" applyAlignment="1">
      <alignment horizontal="center" vertical="center"/>
    </xf>
    <xf numFmtId="2" fontId="15" fillId="0" borderId="1" xfId="8" applyNumberFormat="1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5" fillId="0" borderId="1" xfId="10" applyFont="1" applyFill="1" applyBorder="1" applyAlignment="1">
      <alignment horizontal="center" vertical="center" wrapText="1"/>
    </xf>
    <xf numFmtId="2" fontId="5" fillId="0" borderId="1" xfId="10" applyNumberFormat="1" applyFont="1" applyBorder="1" applyAlignment="1">
      <alignment vertical="center" wrapText="1"/>
    </xf>
    <xf numFmtId="9" fontId="15" fillId="0" borderId="1" xfId="20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9" fontId="3" fillId="4" borderId="1" xfId="2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center" wrapText="1"/>
    </xf>
    <xf numFmtId="9" fontId="13" fillId="4" borderId="1" xfId="20" applyFont="1" applyFill="1" applyBorder="1" applyAlignment="1">
      <alignment horizontal="center" vertical="center" wrapText="1"/>
    </xf>
    <xf numFmtId="0" fontId="2" fillId="4" borderId="1" xfId="0" quotePrefix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top"/>
    </xf>
    <xf numFmtId="0" fontId="10" fillId="4" borderId="0" xfId="0" applyFont="1" applyFill="1"/>
    <xf numFmtId="0" fontId="3" fillId="4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2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3" fillId="4" borderId="0" xfId="0" applyNumberFormat="1" applyFont="1" applyFill="1"/>
    <xf numFmtId="0" fontId="3" fillId="0" borderId="0" xfId="0" applyFont="1" applyFill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10" applyFont="1" applyAlignment="1">
      <alignment horizontal="center"/>
    </xf>
    <xf numFmtId="9" fontId="0" fillId="0" borderId="1" xfId="20" applyFont="1" applyBorder="1" applyAlignment="1">
      <alignment horizontal="center"/>
    </xf>
    <xf numFmtId="2" fontId="3" fillId="4" borderId="1" xfId="0" applyNumberFormat="1" applyFont="1" applyFill="1" applyBorder="1" applyAlignment="1">
      <alignment vertical="center"/>
    </xf>
    <xf numFmtId="9" fontId="3" fillId="4" borderId="1" xfId="20" applyFont="1" applyFill="1" applyBorder="1" applyAlignment="1">
      <alignment vertical="center"/>
    </xf>
    <xf numFmtId="9" fontId="3" fillId="4" borderId="1" xfId="20" quotePrefix="1" applyFont="1" applyFill="1" applyBorder="1" applyAlignment="1">
      <alignment horizontal="center" vertical="center"/>
    </xf>
    <xf numFmtId="9" fontId="3" fillId="4" borderId="1" xfId="20" applyFont="1" applyFill="1" applyBorder="1" applyAlignment="1">
      <alignment horizontal="center" vertical="center"/>
    </xf>
    <xf numFmtId="9" fontId="2" fillId="4" borderId="1" xfId="20" applyFont="1" applyFill="1" applyBorder="1" applyAlignment="1">
      <alignment horizontal="center"/>
    </xf>
    <xf numFmtId="9" fontId="3" fillId="0" borderId="0" xfId="20" applyFont="1" applyAlignment="1">
      <alignment horizontal="center"/>
    </xf>
    <xf numFmtId="0" fontId="3" fillId="0" borderId="0" xfId="0" applyFont="1" applyAlignment="1">
      <alignment horizontal="center" vertical="top"/>
    </xf>
    <xf numFmtId="9" fontId="3" fillId="4" borderId="0" xfId="20" applyFont="1" applyFill="1" applyAlignment="1">
      <alignment horizontal="center"/>
    </xf>
    <xf numFmtId="9" fontId="14" fillId="4" borderId="0" xfId="20" applyFont="1" applyFill="1" applyAlignment="1">
      <alignment horizontal="center"/>
    </xf>
    <xf numFmtId="1" fontId="3" fillId="0" borderId="0" xfId="20" applyNumberFormat="1" applyFont="1" applyAlignment="1">
      <alignment horizontal="center"/>
    </xf>
    <xf numFmtId="0" fontId="3" fillId="4" borderId="0" xfId="0" applyFont="1" applyFill="1" applyAlignment="1">
      <alignment horizontal="center"/>
    </xf>
    <xf numFmtId="9" fontId="2" fillId="0" borderId="0" xfId="2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2" fontId="5" fillId="0" borderId="0" xfId="10" applyNumberFormat="1" applyFont="1" applyBorder="1" applyAlignment="1">
      <alignment horizontal="center" wrapText="1"/>
    </xf>
    <xf numFmtId="0" fontId="3" fillId="0" borderId="0" xfId="20" applyNumberFormat="1" applyFont="1" applyBorder="1" applyAlignment="1">
      <alignment horizontal="center"/>
    </xf>
    <xf numFmtId="2" fontId="5" fillId="0" borderId="1" xfId="10" applyNumberFormat="1" applyFont="1" applyBorder="1" applyAlignment="1">
      <alignment horizontal="center" vertical="center" wrapText="1"/>
    </xf>
    <xf numFmtId="0" fontId="12" fillId="0" borderId="0" xfId="10" applyFont="1" applyBorder="1" applyAlignment="1">
      <alignment horizontal="center" vertical="center"/>
    </xf>
    <xf numFmtId="0" fontId="12" fillId="0" borderId="0" xfId="1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12" fillId="0" borderId="1" xfId="10" applyFont="1" applyBorder="1" applyAlignment="1">
      <alignment horizontal="center"/>
    </xf>
    <xf numFmtId="0" fontId="3" fillId="0" borderId="1" xfId="0" applyFont="1" applyBorder="1"/>
    <xf numFmtId="0" fontId="22" fillId="4" borderId="0" xfId="0" applyFont="1" applyFill="1"/>
    <xf numFmtId="0" fontId="22" fillId="0" borderId="0" xfId="0" applyFont="1"/>
    <xf numFmtId="0" fontId="22" fillId="0" borderId="0" xfId="0" applyFont="1" applyFill="1"/>
    <xf numFmtId="0" fontId="22" fillId="0" borderId="0" xfId="10" applyFont="1" applyFill="1" applyBorder="1" applyAlignment="1">
      <alignment horizontal="center"/>
    </xf>
    <xf numFmtId="0" fontId="22" fillId="4" borderId="0" xfId="10" applyFont="1" applyFill="1" applyBorder="1"/>
    <xf numFmtId="0" fontId="22" fillId="4" borderId="0" xfId="10" applyFont="1" applyFill="1" applyBorder="1" applyAlignment="1">
      <alignment horizontal="center"/>
    </xf>
    <xf numFmtId="0" fontId="24" fillId="4" borderId="1" xfId="10" applyFont="1" applyFill="1" applyBorder="1" applyAlignment="1">
      <alignment horizontal="center"/>
    </xf>
    <xf numFmtId="0" fontId="24" fillId="4" borderId="0" xfId="10" applyFont="1" applyFill="1" applyBorder="1" applyAlignment="1">
      <alignment horizontal="center"/>
    </xf>
    <xf numFmtId="2" fontId="22" fillId="4" borderId="1" xfId="10" applyNumberFormat="1" applyFont="1" applyFill="1" applyBorder="1"/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2" fillId="4" borderId="0" xfId="0" applyFont="1" applyFill="1" applyBorder="1"/>
    <xf numFmtId="2" fontId="0" fillId="4" borderId="1" xfId="0" applyNumberFormat="1" applyFont="1" applyFill="1" applyBorder="1" applyAlignment="1">
      <alignment horizontal="center"/>
    </xf>
    <xf numFmtId="9" fontId="0" fillId="4" borderId="1" xfId="20" applyFont="1" applyFill="1" applyBorder="1" applyAlignment="1">
      <alignment horizontal="center"/>
    </xf>
    <xf numFmtId="1" fontId="22" fillId="4" borderId="0" xfId="0" applyNumberFormat="1" applyFont="1" applyFill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2" fillId="0" borderId="1" xfId="0" quotePrefix="1" applyFont="1" applyBorder="1" applyAlignment="1">
      <alignment horizontal="center" vertical="center" wrapText="1"/>
    </xf>
    <xf numFmtId="0" fontId="3" fillId="4" borderId="0" xfId="0" applyFont="1" applyFill="1" applyAlignment="1">
      <alignment wrapText="1"/>
    </xf>
    <xf numFmtId="0" fontId="3" fillId="0" borderId="1" xfId="0" quotePrefix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4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left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quotePrefix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2" fontId="3" fillId="0" borderId="0" xfId="0" applyNumberFormat="1" applyFont="1" applyBorder="1" applyAlignment="1">
      <alignment wrapText="1"/>
    </xf>
    <xf numFmtId="0" fontId="5" fillId="0" borderId="0" xfId="10" applyFont="1" applyAlignment="1">
      <alignment wrapText="1"/>
    </xf>
    <xf numFmtId="0" fontId="9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4" fillId="4" borderId="1" xfId="10" applyFont="1" applyFill="1" applyBorder="1" applyAlignment="1">
      <alignment horizontal="center" wrapText="1"/>
    </xf>
    <xf numFmtId="1" fontId="22" fillId="4" borderId="1" xfId="10" applyNumberFormat="1" applyFont="1" applyFill="1" applyBorder="1" applyAlignment="1">
      <alignment horizontal="center" wrapText="1"/>
    </xf>
    <xf numFmtId="0" fontId="24" fillId="4" borderId="7" xfId="10" applyFont="1" applyFill="1" applyBorder="1" applyAlignment="1">
      <alignment horizontal="left" wrapText="1"/>
    </xf>
    <xf numFmtId="0" fontId="23" fillId="4" borderId="7" xfId="10" applyFont="1" applyFill="1" applyBorder="1" applyAlignment="1">
      <alignment wrapText="1"/>
    </xf>
    <xf numFmtId="0" fontId="14" fillId="4" borderId="0" xfId="0" applyFont="1" applyFill="1" applyAlignment="1">
      <alignment horizontal="center"/>
    </xf>
    <xf numFmtId="9" fontId="2" fillId="0" borderId="0" xfId="2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4" borderId="1" xfId="10" applyFont="1" applyFill="1" applyBorder="1" applyAlignment="1">
      <alignment horizontal="center" vertical="center" wrapText="1"/>
    </xf>
    <xf numFmtId="1" fontId="22" fillId="4" borderId="1" xfId="10" applyNumberFormat="1" applyFont="1" applyFill="1" applyBorder="1" applyAlignment="1">
      <alignment horizontal="center" vertical="center"/>
    </xf>
    <xf numFmtId="2" fontId="22" fillId="4" borderId="1" xfId="10" applyNumberFormat="1" applyFont="1" applyFill="1" applyBorder="1" applyAlignment="1">
      <alignment horizontal="center" vertical="center"/>
    </xf>
    <xf numFmtId="0" fontId="21" fillId="4" borderId="1" xfId="22" applyNumberFormat="1" applyFont="1" applyFill="1" applyBorder="1" applyAlignment="1">
      <alignment horizontal="center" vertical="center"/>
    </xf>
    <xf numFmtId="0" fontId="22" fillId="4" borderId="0" xfId="1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1" fillId="4" borderId="1" xfId="10" applyFont="1" applyFill="1" applyBorder="1" applyAlignment="1">
      <alignment horizontal="center" wrapText="1"/>
    </xf>
    <xf numFmtId="2" fontId="21" fillId="4" borderId="1" xfId="22" applyNumberFormat="1" applyFont="1" applyFill="1" applyBorder="1" applyAlignment="1">
      <alignment horizontal="center" vertical="center"/>
    </xf>
    <xf numFmtId="0" fontId="5" fillId="0" borderId="1" xfId="1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top" wrapText="1"/>
    </xf>
    <xf numFmtId="2" fontId="5" fillId="0" borderId="0" xfId="10" applyNumberFormat="1" applyFont="1" applyBorder="1" applyAlignment="1">
      <alignment horizontal="center" vertical="top" wrapText="1"/>
    </xf>
    <xf numFmtId="2" fontId="28" fillId="0" borderId="1" xfId="0" applyNumberFormat="1" applyFont="1" applyBorder="1" applyAlignment="1">
      <alignment horizontal="center"/>
    </xf>
    <xf numFmtId="2" fontId="28" fillId="0" borderId="1" xfId="20" applyNumberFormat="1" applyFont="1" applyBorder="1" applyAlignment="1">
      <alignment horizontal="center"/>
    </xf>
    <xf numFmtId="2" fontId="19" fillId="0" borderId="1" xfId="20" applyNumberFormat="1" applyFont="1" applyBorder="1" applyAlignment="1">
      <alignment horizontal="center"/>
    </xf>
    <xf numFmtId="9" fontId="19" fillId="0" borderId="1" xfId="20" applyNumberFormat="1" applyFont="1" applyBorder="1" applyAlignment="1">
      <alignment horizontal="center"/>
    </xf>
    <xf numFmtId="0" fontId="29" fillId="0" borderId="1" xfId="0" applyFont="1" applyBorder="1" applyAlignment="1">
      <alignment horizontal="left" vertical="center" wrapText="1"/>
    </xf>
    <xf numFmtId="2" fontId="30" fillId="0" borderId="1" xfId="0" applyNumberFormat="1" applyFont="1" applyBorder="1" applyAlignment="1">
      <alignment horizontal="center"/>
    </xf>
    <xf numFmtId="2" fontId="30" fillId="0" borderId="1" xfId="2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2" fillId="4" borderId="1" xfId="10" applyFont="1" applyFill="1" applyBorder="1" applyAlignment="1">
      <alignment horizontal="center" vertical="top" wrapText="1"/>
    </xf>
    <xf numFmtId="0" fontId="21" fillId="4" borderId="1" xfId="1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1" fillId="4" borderId="0" xfId="0" applyFont="1" applyFill="1"/>
    <xf numFmtId="0" fontId="31" fillId="0" borderId="0" xfId="0" applyFont="1"/>
    <xf numFmtId="0" fontId="26" fillId="0" borderId="0" xfId="0" applyFont="1" applyBorder="1" applyAlignment="1">
      <alignment wrapText="1"/>
    </xf>
    <xf numFmtId="0" fontId="26" fillId="0" borderId="0" xfId="0" applyFont="1" applyBorder="1"/>
    <xf numFmtId="0" fontId="31" fillId="0" borderId="0" xfId="0" applyFont="1" applyAlignment="1">
      <alignment horizontal="center"/>
    </xf>
    <xf numFmtId="0" fontId="31" fillId="0" borderId="0" xfId="0" applyFont="1" applyAlignment="1">
      <alignment wrapText="1"/>
    </xf>
    <xf numFmtId="0" fontId="32" fillId="0" borderId="0" xfId="0" applyFont="1" applyAlignment="1"/>
    <xf numFmtId="0" fontId="32" fillId="0" borderId="0" xfId="0" applyFont="1" applyAlignment="1">
      <alignment horizontal="center"/>
    </xf>
    <xf numFmtId="0" fontId="31" fillId="0" borderId="0" xfId="0" applyFont="1" applyBorder="1" applyAlignment="1"/>
    <xf numFmtId="0" fontId="32" fillId="0" borderId="0" xfId="0" applyFont="1" applyBorder="1" applyAlignment="1"/>
    <xf numFmtId="0" fontId="26" fillId="0" borderId="0" xfId="0" applyFont="1" applyBorder="1" applyAlignment="1">
      <alignment horizontal="left" wrapText="1"/>
    </xf>
    <xf numFmtId="0" fontId="33" fillId="0" borderId="1" xfId="0" applyFont="1" applyBorder="1" applyAlignment="1">
      <alignment horizontal="right"/>
    </xf>
    <xf numFmtId="9" fontId="31" fillId="0" borderId="0" xfId="20" applyFont="1" applyAlignment="1">
      <alignment horizontal="center"/>
    </xf>
    <xf numFmtId="1" fontId="31" fillId="0" borderId="0" xfId="0" applyNumberFormat="1" applyFont="1"/>
    <xf numFmtId="2" fontId="31" fillId="0" borderId="0" xfId="0" applyNumberFormat="1" applyFont="1"/>
    <xf numFmtId="9" fontId="31" fillId="0" borderId="0" xfId="20" applyFont="1"/>
    <xf numFmtId="0" fontId="32" fillId="0" borderId="0" xfId="0" applyFont="1" applyBorder="1" applyAlignment="1">
      <alignment horizontal="center"/>
    </xf>
    <xf numFmtId="1" fontId="34" fillId="4" borderId="1" xfId="10" applyNumberFormat="1" applyFont="1" applyFill="1" applyBorder="1" applyAlignment="1">
      <alignment horizontal="right"/>
    </xf>
    <xf numFmtId="9" fontId="31" fillId="0" borderId="1" xfId="20" applyFont="1" applyBorder="1"/>
    <xf numFmtId="9" fontId="31" fillId="0" borderId="0" xfId="20" applyFont="1" applyBorder="1" applyAlignment="1"/>
    <xf numFmtId="0" fontId="31" fillId="0" borderId="0" xfId="0" applyFont="1" applyAlignment="1">
      <alignment vertical="top"/>
    </xf>
    <xf numFmtId="0" fontId="31" fillId="0" borderId="0" xfId="0" applyFont="1" applyAlignment="1">
      <alignment horizontal="center" vertical="top"/>
    </xf>
    <xf numFmtId="0" fontId="31" fillId="4" borderId="0" xfId="0" applyFont="1" applyFill="1" applyAlignment="1">
      <alignment vertical="top"/>
    </xf>
    <xf numFmtId="0" fontId="26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9" fontId="31" fillId="0" borderId="0" xfId="20" applyFont="1" applyBorder="1"/>
    <xf numFmtId="9" fontId="31" fillId="4" borderId="0" xfId="20" applyFont="1" applyFill="1" applyAlignment="1">
      <alignment horizontal="center"/>
    </xf>
    <xf numFmtId="1" fontId="31" fillId="4" borderId="0" xfId="0" applyNumberFormat="1" applyFont="1" applyFill="1"/>
    <xf numFmtId="0" fontId="31" fillId="4" borderId="0" xfId="0" applyFont="1" applyFill="1" applyBorder="1" applyAlignment="1">
      <alignment wrapText="1"/>
    </xf>
    <xf numFmtId="0" fontId="26" fillId="4" borderId="0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right"/>
    </xf>
    <xf numFmtId="9" fontId="26" fillId="4" borderId="0" xfId="20" applyFont="1" applyFill="1" applyBorder="1"/>
    <xf numFmtId="0" fontId="31" fillId="4" borderId="0" xfId="0" applyFont="1" applyFill="1" applyAlignment="1">
      <alignment horizontal="center"/>
    </xf>
    <xf numFmtId="0" fontId="31" fillId="4" borderId="0" xfId="0" applyFont="1" applyFill="1" applyBorder="1" applyAlignment="1">
      <alignment horizontal="center" wrapText="1"/>
    </xf>
    <xf numFmtId="0" fontId="26" fillId="4" borderId="0" xfId="0" applyFont="1" applyFill="1" applyBorder="1" applyAlignment="1">
      <alignment horizontal="left" vertical="center" wrapText="1"/>
    </xf>
    <xf numFmtId="1" fontId="26" fillId="4" borderId="0" xfId="0" applyNumberFormat="1" applyFont="1" applyFill="1" applyBorder="1"/>
    <xf numFmtId="1" fontId="26" fillId="4" borderId="0" xfId="0" applyNumberFormat="1" applyFont="1" applyFill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9" fontId="31" fillId="4" borderId="0" xfId="20" applyFont="1" applyFill="1" applyBorder="1" applyAlignment="1">
      <alignment horizontal="center" vertical="center" wrapText="1"/>
    </xf>
    <xf numFmtId="0" fontId="31" fillId="4" borderId="0" xfId="0" applyFont="1" applyFill="1" applyAlignment="1">
      <alignment wrapText="1"/>
    </xf>
    <xf numFmtId="9" fontId="26" fillId="0" borderId="0" xfId="2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26" fillId="0" borderId="0" xfId="0" applyFont="1" applyAlignment="1"/>
    <xf numFmtId="0" fontId="31" fillId="0" borderId="0" xfId="0" applyFont="1" applyFill="1"/>
    <xf numFmtId="0" fontId="26" fillId="4" borderId="0" xfId="0" applyFont="1" applyFill="1" applyBorder="1" applyAlignment="1">
      <alignment horizontal="center" vertical="top" wrapText="1"/>
    </xf>
    <xf numFmtId="2" fontId="31" fillId="4" borderId="0" xfId="20" applyNumberFormat="1" applyFont="1" applyFill="1" applyAlignment="1">
      <alignment horizontal="center"/>
    </xf>
    <xf numFmtId="2" fontId="31" fillId="4" borderId="0" xfId="0" applyNumberFormat="1" applyFont="1" applyFill="1" applyAlignment="1">
      <alignment horizontal="center"/>
    </xf>
    <xf numFmtId="2" fontId="31" fillId="4" borderId="0" xfId="0" applyNumberFormat="1" applyFont="1" applyFill="1"/>
    <xf numFmtId="2" fontId="31" fillId="0" borderId="0" xfId="0" applyNumberFormat="1" applyFont="1" applyBorder="1"/>
    <xf numFmtId="9" fontId="31" fillId="0" borderId="0" xfId="20" applyFont="1" applyBorder="1" applyAlignment="1">
      <alignment horizontal="right" wrapText="1"/>
    </xf>
    <xf numFmtId="0" fontId="31" fillId="4" borderId="0" xfId="0" applyFont="1" applyFill="1" applyBorder="1"/>
    <xf numFmtId="2" fontId="31" fillId="4" borderId="0" xfId="0" applyNumberFormat="1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2" fontId="38" fillId="4" borderId="0" xfId="0" applyNumberFormat="1" applyFont="1" applyFill="1" applyBorder="1" applyAlignment="1">
      <alignment horizontal="center"/>
    </xf>
    <xf numFmtId="9" fontId="38" fillId="0" borderId="0" xfId="20" applyFont="1" applyBorder="1" applyAlignment="1">
      <alignment horizontal="right" vertical="center" wrapText="1"/>
    </xf>
    <xf numFmtId="9" fontId="26" fillId="0" borderId="0" xfId="20" applyFont="1" applyFill="1" applyBorder="1" applyAlignment="1">
      <alignment horizontal="center" vertical="center"/>
    </xf>
    <xf numFmtId="0" fontId="31" fillId="0" borderId="0" xfId="0" quotePrefix="1" applyFont="1" applyAlignment="1">
      <alignment wrapText="1"/>
    </xf>
    <xf numFmtId="2" fontId="26" fillId="0" borderId="0" xfId="0" applyNumberFormat="1" applyFont="1" applyBorder="1"/>
    <xf numFmtId="2" fontId="38" fillId="0" borderId="0" xfId="8" applyNumberFormat="1" applyFont="1" applyFill="1" applyBorder="1" applyAlignment="1">
      <alignment horizontal="right"/>
    </xf>
    <xf numFmtId="2" fontId="38" fillId="0" borderId="0" xfId="0" applyNumberFormat="1" applyFont="1" applyBorder="1" applyAlignment="1">
      <alignment horizontal="center"/>
    </xf>
    <xf numFmtId="9" fontId="26" fillId="0" borderId="0" xfId="20" applyFont="1" applyBorder="1" applyAlignment="1">
      <alignment horizontal="center"/>
    </xf>
    <xf numFmtId="0" fontId="31" fillId="0" borderId="0" xfId="0" quotePrefix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right"/>
    </xf>
    <xf numFmtId="2" fontId="26" fillId="0" borderId="0" xfId="0" applyNumberFormat="1" applyFont="1" applyBorder="1" applyAlignment="1">
      <alignment horizontal="right" vertical="top" wrapText="1"/>
    </xf>
    <xf numFmtId="9" fontId="26" fillId="0" borderId="0" xfId="20" applyFont="1" applyBorder="1" applyAlignment="1">
      <alignment horizontal="right" wrapText="1"/>
    </xf>
    <xf numFmtId="2" fontId="26" fillId="0" borderId="0" xfId="0" applyNumberFormat="1" applyFont="1" applyFill="1" applyBorder="1" applyAlignment="1">
      <alignment vertical="center"/>
    </xf>
    <xf numFmtId="2" fontId="31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top" wrapText="1"/>
    </xf>
    <xf numFmtId="9" fontId="26" fillId="0" borderId="0" xfId="20" applyFont="1" applyBorder="1" applyAlignment="1">
      <alignment horizontal="center" vertical="top" wrapText="1"/>
    </xf>
    <xf numFmtId="0" fontId="37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 wrapText="1"/>
    </xf>
    <xf numFmtId="0" fontId="35" fillId="4" borderId="0" xfId="0" applyFont="1" applyFill="1" applyBorder="1" applyAlignment="1">
      <alignment horizontal="center"/>
    </xf>
    <xf numFmtId="2" fontId="38" fillId="0" borderId="0" xfId="0" applyNumberFormat="1" applyFont="1" applyBorder="1"/>
    <xf numFmtId="2" fontId="26" fillId="0" borderId="0" xfId="0" applyNumberFormat="1" applyFont="1" applyFill="1" applyBorder="1" applyAlignment="1">
      <alignment horizontal="center" vertical="top" wrapText="1"/>
    </xf>
    <xf numFmtId="9" fontId="26" fillId="0" borderId="0" xfId="20" applyFont="1" applyFill="1" applyBorder="1" applyAlignment="1">
      <alignment horizontal="center" vertical="top" wrapText="1"/>
    </xf>
    <xf numFmtId="0" fontId="39" fillId="0" borderId="0" xfId="10" applyFont="1" applyBorder="1" applyAlignment="1">
      <alignment wrapText="1"/>
    </xf>
    <xf numFmtId="0" fontId="39" fillId="0" borderId="0" xfId="10" applyFont="1" applyFill="1" applyBorder="1" applyAlignment="1">
      <alignment horizontal="left" vertical="top" wrapText="1"/>
    </xf>
    <xf numFmtId="2" fontId="40" fillId="0" borderId="0" xfId="19" applyNumberFormat="1" applyFont="1" applyBorder="1"/>
    <xf numFmtId="2" fontId="39" fillId="0" borderId="0" xfId="10" applyNumberFormat="1" applyFont="1" applyBorder="1"/>
    <xf numFmtId="2" fontId="41" fillId="0" borderId="0" xfId="10" applyNumberFormat="1" applyFont="1"/>
    <xf numFmtId="9" fontId="39" fillId="4" borderId="0" xfId="22" applyFont="1" applyFill="1" applyBorder="1" applyAlignment="1">
      <alignment horizontal="center"/>
    </xf>
    <xf numFmtId="9" fontId="38" fillId="0" borderId="0" xfId="2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4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9" fontId="26" fillId="0" borderId="0" xfId="20" applyFont="1" applyBorder="1"/>
    <xf numFmtId="2" fontId="26" fillId="0" borderId="0" xfId="0" applyNumberFormat="1" applyFont="1" applyFill="1" applyBorder="1" applyAlignment="1">
      <alignment vertical="top" wrapText="1"/>
    </xf>
    <xf numFmtId="2" fontId="26" fillId="0" borderId="0" xfId="0" applyNumberFormat="1" applyFont="1" applyBorder="1" applyAlignment="1">
      <alignment horizontal="center" vertical="center"/>
    </xf>
    <xf numFmtId="2" fontId="26" fillId="4" borderId="0" xfId="0" applyNumberFormat="1" applyFont="1" applyFill="1" applyBorder="1" applyAlignment="1">
      <alignment horizontal="center" vertical="center"/>
    </xf>
    <xf numFmtId="9" fontId="26" fillId="0" borderId="0" xfId="20" applyFont="1" applyBorder="1" applyAlignment="1">
      <alignment horizontal="center" vertical="center"/>
    </xf>
    <xf numFmtId="0" fontId="43" fillId="4" borderId="0" xfId="0" applyFont="1" applyFill="1"/>
    <xf numFmtId="0" fontId="43" fillId="0" borderId="0" xfId="0" applyFont="1" applyFill="1"/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/>
    <xf numFmtId="0" fontId="43" fillId="0" borderId="0" xfId="0" applyFont="1" applyFill="1" applyBorder="1"/>
    <xf numFmtId="0" fontId="43" fillId="4" borderId="0" xfId="10" applyFont="1" applyFill="1" applyBorder="1" applyAlignment="1">
      <alignment horizontal="center"/>
    </xf>
    <xf numFmtId="0" fontId="43" fillId="4" borderId="0" xfId="0" applyFont="1" applyFill="1" applyBorder="1"/>
    <xf numFmtId="0" fontId="43" fillId="4" borderId="7" xfId="10" applyFont="1" applyFill="1" applyBorder="1" applyAlignment="1">
      <alignment wrapText="1"/>
    </xf>
    <xf numFmtId="0" fontId="43" fillId="4" borderId="0" xfId="10" applyFont="1" applyFill="1" applyBorder="1"/>
    <xf numFmtId="9" fontId="42" fillId="4" borderId="0" xfId="22" applyFont="1" applyFill="1" applyBorder="1" applyAlignment="1">
      <alignment horizontal="center" vertical="center"/>
    </xf>
    <xf numFmtId="0" fontId="0" fillId="0" borderId="1" xfId="0" applyFont="1" applyBorder="1" applyAlignment="1">
      <alignment horizontal="right"/>
    </xf>
    <xf numFmtId="1" fontId="3" fillId="0" borderId="1" xfId="0" applyNumberFormat="1" applyFont="1" applyBorder="1" applyAlignment="1">
      <alignment horizontal="center"/>
    </xf>
    <xf numFmtId="0" fontId="44" fillId="4" borderId="1" xfId="16" applyFont="1" applyFill="1" applyBorder="1" applyAlignment="1">
      <alignment horizontal="left" vertical="center"/>
    </xf>
    <xf numFmtId="2" fontId="0" fillId="0" borderId="0" xfId="0" applyNumberFormat="1" applyFont="1" applyBorder="1" applyAlignment="1">
      <alignment horizontal="left"/>
    </xf>
    <xf numFmtId="9" fontId="0" fillId="4" borderId="1" xfId="20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top" wrapText="1"/>
    </xf>
    <xf numFmtId="9" fontId="2" fillId="0" borderId="0" xfId="20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1" xfId="0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horizontal="center" vertical="top"/>
    </xf>
    <xf numFmtId="0" fontId="22" fillId="4" borderId="0" xfId="0" applyFont="1" applyFill="1" applyAlignment="1">
      <alignment vertical="top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/>
    <xf numFmtId="0" fontId="21" fillId="0" borderId="1" xfId="0" applyFont="1" applyFill="1" applyBorder="1" applyAlignment="1">
      <alignment horizontal="center" vertical="top"/>
    </xf>
    <xf numFmtId="166" fontId="22" fillId="4" borderId="1" xfId="20" applyNumberFormat="1" applyFont="1" applyFill="1" applyBorder="1" applyAlignment="1">
      <alignment horizontal="center" wrapText="1"/>
    </xf>
    <xf numFmtId="0" fontId="24" fillId="4" borderId="0" xfId="10" applyFont="1" applyFill="1" applyBorder="1" applyAlignment="1">
      <alignment horizontal="left" wrapText="1"/>
    </xf>
    <xf numFmtId="0" fontId="44" fillId="4" borderId="0" xfId="0" applyFont="1" applyFill="1"/>
    <xf numFmtId="0" fontId="25" fillId="4" borderId="0" xfId="0" applyFont="1" applyFill="1"/>
    <xf numFmtId="0" fontId="45" fillId="4" borderId="2" xfId="0" applyFont="1" applyFill="1" applyBorder="1" applyAlignment="1">
      <alignment horizontal="center"/>
    </xf>
    <xf numFmtId="0" fontId="45" fillId="4" borderId="3" xfId="0" applyFont="1" applyFill="1" applyBorder="1" applyAlignment="1">
      <alignment horizontal="center"/>
    </xf>
    <xf numFmtId="0" fontId="46" fillId="4" borderId="13" xfId="0" applyFont="1" applyFill="1" applyBorder="1" applyAlignment="1">
      <alignment horizontal="center" vertical="top" wrapText="1"/>
    </xf>
    <xf numFmtId="0" fontId="46" fillId="5" borderId="1" xfId="0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top" wrapText="1"/>
    </xf>
    <xf numFmtId="0" fontId="44" fillId="4" borderId="1" xfId="0" applyFont="1" applyFill="1" applyBorder="1" applyAlignment="1">
      <alignment horizontal="center"/>
    </xf>
    <xf numFmtId="0" fontId="44" fillId="5" borderId="1" xfId="0" applyFont="1" applyFill="1" applyBorder="1" applyAlignment="1">
      <alignment horizontal="center"/>
    </xf>
    <xf numFmtId="0" fontId="25" fillId="4" borderId="0" xfId="0" applyFont="1" applyFill="1" applyAlignment="1">
      <alignment horizontal="right"/>
    </xf>
    <xf numFmtId="2" fontId="44" fillId="4" borderId="1" xfId="0" applyNumberFormat="1" applyFont="1" applyFill="1" applyBorder="1" applyAlignment="1">
      <alignment horizontal="center"/>
    </xf>
    <xf numFmtId="0" fontId="44" fillId="6" borderId="1" xfId="0" applyFont="1" applyFill="1" applyBorder="1" applyAlignment="1">
      <alignment horizontal="center"/>
    </xf>
    <xf numFmtId="0" fontId="44" fillId="4" borderId="8" xfId="0" applyFont="1" applyFill="1" applyBorder="1" applyAlignment="1">
      <alignment horizontal="center"/>
    </xf>
    <xf numFmtId="0" fontId="25" fillId="4" borderId="0" xfId="0" applyFont="1" applyFill="1" applyAlignment="1">
      <alignment vertical="top"/>
    </xf>
    <xf numFmtId="0" fontId="44" fillId="4" borderId="8" xfId="0" applyFont="1" applyFill="1" applyBorder="1" applyAlignment="1">
      <alignment horizontal="center" vertical="top"/>
    </xf>
    <xf numFmtId="0" fontId="44" fillId="6" borderId="1" xfId="0" applyFont="1" applyFill="1" applyBorder="1" applyAlignment="1">
      <alignment horizontal="center" vertical="top"/>
    </xf>
    <xf numFmtId="0" fontId="44" fillId="5" borderId="1" xfId="0" applyFont="1" applyFill="1" applyBorder="1" applyAlignment="1">
      <alignment horizontal="center" vertical="top"/>
    </xf>
    <xf numFmtId="0" fontId="44" fillId="5" borderId="1" xfId="0" applyFont="1" applyFill="1" applyBorder="1" applyAlignment="1">
      <alignment horizontal="center" vertical="top" wrapText="1"/>
    </xf>
    <xf numFmtId="0" fontId="46" fillId="4" borderId="8" xfId="0" applyFont="1" applyFill="1" applyBorder="1"/>
    <xf numFmtId="0" fontId="46" fillId="4" borderId="1" xfId="0" applyFont="1" applyFill="1" applyBorder="1" applyAlignment="1">
      <alignment horizontal="center"/>
    </xf>
    <xf numFmtId="0" fontId="46" fillId="4" borderId="8" xfId="0" applyFont="1" applyFill="1" applyBorder="1" applyAlignment="1">
      <alignment horizontal="center"/>
    </xf>
    <xf numFmtId="0" fontId="46" fillId="4" borderId="6" xfId="0" applyFont="1" applyFill="1" applyBorder="1" applyAlignment="1">
      <alignment horizontal="center"/>
    </xf>
    <xf numFmtId="0" fontId="44" fillId="4" borderId="1" xfId="0" applyFont="1" applyFill="1" applyBorder="1" applyAlignment="1">
      <alignment horizontal="left"/>
    </xf>
    <xf numFmtId="1" fontId="44" fillId="4" borderId="1" xfId="0" applyNumberFormat="1" applyFont="1" applyFill="1" applyBorder="1" applyAlignment="1">
      <alignment horizontal="center"/>
    </xf>
    <xf numFmtId="9" fontId="46" fillId="4" borderId="1" xfId="20" applyFont="1" applyFill="1" applyBorder="1" applyAlignment="1">
      <alignment horizontal="center"/>
    </xf>
    <xf numFmtId="0" fontId="46" fillId="4" borderId="1" xfId="0" applyFont="1" applyFill="1" applyBorder="1" applyAlignment="1">
      <alignment horizontal="center" vertical="top" wrapText="1"/>
    </xf>
    <xf numFmtId="1" fontId="44" fillId="4" borderId="1" xfId="0" applyNumberFormat="1" applyFont="1" applyFill="1" applyBorder="1" applyAlignment="1">
      <alignment horizontal="center" vertical="center"/>
    </xf>
    <xf numFmtId="2" fontId="44" fillId="4" borderId="1" xfId="0" applyNumberFormat="1" applyFont="1" applyFill="1" applyBorder="1" applyAlignment="1">
      <alignment horizontal="center" vertical="center"/>
    </xf>
    <xf numFmtId="0" fontId="44" fillId="4" borderId="1" xfId="0" applyFont="1" applyFill="1" applyBorder="1" applyAlignment="1">
      <alignment horizontal="center" vertical="center"/>
    </xf>
    <xf numFmtId="9" fontId="44" fillId="4" borderId="1" xfId="20" applyFont="1" applyFill="1" applyBorder="1" applyAlignment="1">
      <alignment horizontal="center" vertical="center"/>
    </xf>
    <xf numFmtId="0" fontId="48" fillId="4" borderId="0" xfId="0" applyFont="1" applyFill="1" applyAlignment="1">
      <alignment horizontal="left"/>
    </xf>
    <xf numFmtId="0" fontId="47" fillId="4" borderId="0" xfId="0" applyFont="1" applyFill="1" applyAlignment="1">
      <alignment horizontal="right"/>
    </xf>
    <xf numFmtId="2" fontId="47" fillId="4" borderId="0" xfId="0" applyNumberFormat="1" applyFont="1" applyFill="1" applyAlignment="1">
      <alignment horizontal="center" vertical="top" wrapText="1"/>
    </xf>
    <xf numFmtId="9" fontId="47" fillId="4" borderId="0" xfId="20" applyFont="1" applyFill="1" applyBorder="1" applyAlignment="1">
      <alignment horizontal="center" vertical="top" wrapText="1"/>
    </xf>
    <xf numFmtId="2" fontId="47" fillId="4" borderId="0" xfId="0" applyNumberFormat="1" applyFont="1" applyFill="1" applyAlignment="1">
      <alignment vertical="center"/>
    </xf>
    <xf numFmtId="9" fontId="47" fillId="4" borderId="0" xfId="20" applyFont="1" applyFill="1" applyBorder="1" applyAlignment="1">
      <alignment vertical="center"/>
    </xf>
    <xf numFmtId="0" fontId="25" fillId="0" borderId="0" xfId="0" applyFont="1"/>
    <xf numFmtId="0" fontId="45" fillId="4" borderId="0" xfId="0" applyFont="1" applyFill="1" applyAlignment="1">
      <alignment horizontal="left"/>
    </xf>
    <xf numFmtId="0" fontId="3" fillId="0" borderId="0" xfId="0" applyFont="1" applyAlignment="1">
      <alignment vertical="center" wrapText="1"/>
    </xf>
    <xf numFmtId="2" fontId="26" fillId="0" borderId="0" xfId="0" applyNumberFormat="1" applyFont="1" applyBorder="1" applyAlignment="1">
      <alignment horizontal="center" vertical="center" wrapText="1"/>
    </xf>
    <xf numFmtId="9" fontId="0" fillId="0" borderId="1" xfId="20" applyFont="1" applyFill="1" applyBorder="1" applyAlignment="1">
      <alignment horizontal="center" vertical="center" wrapText="1"/>
    </xf>
    <xf numFmtId="2" fontId="31" fillId="0" borderId="0" xfId="0" applyNumberFormat="1" applyFont="1" applyAlignment="1">
      <alignment horizontal="center"/>
    </xf>
    <xf numFmtId="9" fontId="22" fillId="4" borderId="1" xfId="20" applyNumberFormat="1" applyFont="1" applyFill="1" applyBorder="1"/>
    <xf numFmtId="2" fontId="3" fillId="0" borderId="0" xfId="20" applyNumberFormat="1" applyFont="1"/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2" fillId="4" borderId="1" xfId="10" applyFont="1" applyFill="1" applyBorder="1" applyAlignment="1">
      <alignment horizontal="center" vertical="top" wrapText="1"/>
    </xf>
    <xf numFmtId="0" fontId="46" fillId="4" borderId="1" xfId="0" applyFont="1" applyFill="1" applyBorder="1" applyAlignment="1">
      <alignment horizontal="center"/>
    </xf>
    <xf numFmtId="0" fontId="21" fillId="4" borderId="1" xfId="10" applyFont="1" applyFill="1" applyBorder="1" applyAlignment="1">
      <alignment horizontal="center"/>
    </xf>
    <xf numFmtId="3" fontId="31" fillId="4" borderId="0" xfId="0" applyNumberFormat="1" applyFont="1" applyFill="1" applyAlignment="1">
      <alignment horizontal="center"/>
    </xf>
    <xf numFmtId="9" fontId="29" fillId="0" borderId="1" xfId="20" applyNumberFormat="1" applyFont="1" applyBorder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/>
    <xf numFmtId="2" fontId="2" fillId="4" borderId="0" xfId="0" applyNumberFormat="1" applyFont="1" applyFill="1" applyBorder="1" applyAlignment="1">
      <alignment horizontal="center"/>
    </xf>
    <xf numFmtId="9" fontId="2" fillId="4" borderId="0" xfId="2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0" fontId="21" fillId="0" borderId="18" xfId="0" applyFont="1" applyFill="1" applyBorder="1" applyAlignment="1">
      <alignment vertical="top" wrapText="1"/>
    </xf>
    <xf numFmtId="0" fontId="21" fillId="0" borderId="20" xfId="0" applyFont="1" applyFill="1" applyBorder="1"/>
    <xf numFmtId="2" fontId="46" fillId="4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1" fontId="35" fillId="4" borderId="0" xfId="1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31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9" fontId="3" fillId="0" borderId="1" xfId="20" applyFont="1" applyBorder="1" applyAlignment="1">
      <alignment horizontal="center" vertical="center"/>
    </xf>
    <xf numFmtId="2" fontId="38" fillId="0" borderId="0" xfId="8" applyNumberFormat="1" applyFont="1" applyFill="1" applyBorder="1" applyAlignment="1">
      <alignment horizontal="center"/>
    </xf>
    <xf numFmtId="2" fontId="39" fillId="0" borderId="0" xfId="10" applyNumberFormat="1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0" fontId="21" fillId="0" borderId="19" xfId="0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2" fontId="22" fillId="4" borderId="1" xfId="10" applyNumberFormat="1" applyFont="1" applyFill="1" applyBorder="1" applyAlignment="1">
      <alignment horizontal="center"/>
    </xf>
    <xf numFmtId="0" fontId="24" fillId="4" borderId="0" xfId="10" applyFont="1" applyFill="1" applyBorder="1" applyAlignment="1">
      <alignment horizontal="center" wrapText="1"/>
    </xf>
    <xf numFmtId="1" fontId="22" fillId="4" borderId="0" xfId="10" applyNumberFormat="1" applyFont="1" applyFill="1" applyBorder="1" applyAlignment="1">
      <alignment horizontal="center"/>
    </xf>
    <xf numFmtId="2" fontId="44" fillId="6" borderId="1" xfId="0" applyNumberFormat="1" applyFont="1" applyFill="1" applyBorder="1" applyAlignment="1">
      <alignment horizontal="center"/>
    </xf>
    <xf numFmtId="2" fontId="44" fillId="6" borderId="1" xfId="0" applyNumberFormat="1" applyFont="1" applyFill="1" applyBorder="1" applyAlignment="1">
      <alignment horizontal="center" vertical="top"/>
    </xf>
    <xf numFmtId="0" fontId="25" fillId="4" borderId="0" xfId="0" applyFont="1" applyFill="1" applyAlignment="1">
      <alignment horizontal="center"/>
    </xf>
    <xf numFmtId="166" fontId="2" fillId="0" borderId="1" xfId="20" applyNumberFormat="1" applyFont="1" applyBorder="1" applyAlignment="1"/>
    <xf numFmtId="166" fontId="2" fillId="0" borderId="1" xfId="20" applyNumberFormat="1" applyFont="1" applyBorder="1" applyAlignment="1">
      <alignment horizontal="center" vertical="center"/>
    </xf>
    <xf numFmtId="0" fontId="2" fillId="4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1" fillId="4" borderId="14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6" fillId="0" borderId="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5" fillId="0" borderId="0" xfId="10" applyFont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3" xfId="0" applyFont="1" applyBorder="1" applyAlignment="1">
      <alignment horizontal="left"/>
    </xf>
    <xf numFmtId="0" fontId="9" fillId="0" borderId="14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left" vertical="top"/>
    </xf>
    <xf numFmtId="0" fontId="2" fillId="4" borderId="0" xfId="0" applyFont="1" applyFill="1" applyAlignment="1">
      <alignment horizontal="left" wrapText="1"/>
    </xf>
    <xf numFmtId="0" fontId="2" fillId="4" borderId="0" xfId="0" applyFont="1" applyFill="1" applyAlignment="1">
      <alignment horizontal="left"/>
    </xf>
    <xf numFmtId="0" fontId="46" fillId="4" borderId="8" xfId="0" applyFont="1" applyFill="1" applyBorder="1" applyAlignment="1">
      <alignment horizontal="center"/>
    </xf>
    <xf numFmtId="0" fontId="46" fillId="4" borderId="6" xfId="0" applyFont="1" applyFill="1" applyBorder="1" applyAlignment="1">
      <alignment horizontal="center"/>
    </xf>
    <xf numFmtId="0" fontId="46" fillId="4" borderId="1" xfId="0" applyFont="1" applyFill="1" applyBorder="1" applyAlignment="1">
      <alignment horizontal="center"/>
    </xf>
    <xf numFmtId="0" fontId="5" fillId="0" borderId="0" xfId="10" applyFont="1" applyAlignment="1">
      <alignment horizontal="left" wrapText="1"/>
    </xf>
    <xf numFmtId="0" fontId="26" fillId="4" borderId="0" xfId="0" applyFont="1" applyFill="1" applyBorder="1" applyAlignment="1">
      <alignment horizontal="left" vertical="center"/>
    </xf>
    <xf numFmtId="0" fontId="21" fillId="4" borderId="5" xfId="10" applyFont="1" applyFill="1" applyBorder="1" applyAlignment="1">
      <alignment horizontal="center" vertical="center" wrapText="1"/>
    </xf>
    <xf numFmtId="0" fontId="21" fillId="4" borderId="13" xfId="10" applyFont="1" applyFill="1" applyBorder="1" applyAlignment="1">
      <alignment horizontal="center" vertical="center" wrapText="1"/>
    </xf>
    <xf numFmtId="0" fontId="21" fillId="4" borderId="8" xfId="10" applyFont="1" applyFill="1" applyBorder="1" applyAlignment="1">
      <alignment horizontal="center"/>
    </xf>
    <xf numFmtId="0" fontId="21" fillId="4" borderId="6" xfId="10" applyFont="1" applyFill="1" applyBorder="1" applyAlignment="1">
      <alignment horizontal="center"/>
    </xf>
    <xf numFmtId="0" fontId="5" fillId="0" borderId="3" xfId="10" applyFont="1" applyBorder="1" applyAlignment="1">
      <alignment horizontal="left"/>
    </xf>
    <xf numFmtId="0" fontId="45" fillId="5" borderId="9" xfId="0" applyFont="1" applyFill="1" applyBorder="1" applyAlignment="1">
      <alignment horizontal="center"/>
    </xf>
    <xf numFmtId="0" fontId="45" fillId="5" borderId="6" xfId="0" applyFont="1" applyFill="1" applyBorder="1" applyAlignment="1">
      <alignment horizontal="center"/>
    </xf>
    <xf numFmtId="0" fontId="44" fillId="4" borderId="1" xfId="0" applyFont="1" applyFill="1" applyBorder="1" applyAlignment="1">
      <alignment horizontal="center" vertical="center" wrapText="1"/>
    </xf>
    <xf numFmtId="0" fontId="47" fillId="4" borderId="14" xfId="0" applyFont="1" applyFill="1" applyBorder="1" applyAlignment="1">
      <alignment horizontal="left" vertical="top" wrapText="1"/>
    </xf>
    <xf numFmtId="0" fontId="47" fillId="4" borderId="14" xfId="0" applyFont="1" applyFill="1" applyBorder="1" applyAlignment="1">
      <alignment horizontal="left" vertical="top"/>
    </xf>
    <xf numFmtId="0" fontId="46" fillId="4" borderId="3" xfId="0" applyFont="1" applyFill="1" applyBorder="1" applyAlignment="1">
      <alignment horizontal="left"/>
    </xf>
    <xf numFmtId="0" fontId="24" fillId="4" borderId="4" xfId="10" applyFont="1" applyFill="1" applyBorder="1" applyAlignment="1">
      <alignment horizontal="left" wrapText="1"/>
    </xf>
    <xf numFmtId="0" fontId="24" fillId="4" borderId="14" xfId="10" applyFont="1" applyFill="1" applyBorder="1" applyAlignment="1">
      <alignment horizontal="left" wrapText="1"/>
    </xf>
    <xf numFmtId="0" fontId="46" fillId="4" borderId="8" xfId="0" applyFont="1" applyFill="1" applyBorder="1" applyAlignment="1">
      <alignment horizontal="center" vertical="top" wrapText="1"/>
    </xf>
    <xf numFmtId="0" fontId="46" fillId="4" borderId="6" xfId="0" applyFont="1" applyFill="1" applyBorder="1" applyAlignment="1">
      <alignment horizontal="center" vertical="top" wrapText="1"/>
    </xf>
    <xf numFmtId="0" fontId="22" fillId="4" borderId="1" xfId="10" applyFont="1" applyFill="1" applyBorder="1" applyAlignment="1">
      <alignment horizontal="center" vertical="top" wrapText="1"/>
    </xf>
    <xf numFmtId="0" fontId="23" fillId="4" borderId="7" xfId="10" applyFont="1" applyFill="1" applyBorder="1" applyAlignment="1">
      <alignment horizontal="left"/>
    </xf>
    <xf numFmtId="0" fontId="23" fillId="4" borderId="0" xfId="1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46" fillId="4" borderId="5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5" fillId="4" borderId="9" xfId="0" applyFont="1" applyFill="1" applyBorder="1" applyAlignment="1">
      <alignment horizontal="center"/>
    </xf>
    <xf numFmtId="0" fontId="45" fillId="4" borderId="6" xfId="0" applyFont="1" applyFill="1" applyBorder="1" applyAlignment="1">
      <alignment horizontal="center"/>
    </xf>
    <xf numFmtId="0" fontId="45" fillId="4" borderId="1" xfId="0" applyFont="1" applyFill="1" applyBorder="1" applyAlignment="1">
      <alignment horizontal="center"/>
    </xf>
    <xf numFmtId="0" fontId="21" fillId="4" borderId="0" xfId="0" applyFont="1" applyFill="1" applyAlignment="1">
      <alignment horizontal="left"/>
    </xf>
    <xf numFmtId="0" fontId="21" fillId="4" borderId="2" xfId="10" applyFont="1" applyFill="1" applyBorder="1" applyAlignment="1">
      <alignment horizontal="left"/>
    </xf>
    <xf numFmtId="0" fontId="21" fillId="4" borderId="3" xfId="10" applyFont="1" applyFill="1" applyBorder="1" applyAlignment="1">
      <alignment horizontal="left"/>
    </xf>
    <xf numFmtId="0" fontId="21" fillId="4" borderId="7" xfId="10" applyFont="1" applyFill="1" applyBorder="1" applyAlignment="1">
      <alignment horizontal="left"/>
    </xf>
    <xf numFmtId="0" fontId="21" fillId="4" borderId="0" xfId="1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1" fillId="4" borderId="1" xfId="1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left" wrapText="1"/>
    </xf>
    <xf numFmtId="0" fontId="21" fillId="0" borderId="16" xfId="0" applyFont="1" applyFill="1" applyBorder="1" applyAlignment="1">
      <alignment horizontal="left" wrapText="1"/>
    </xf>
    <xf numFmtId="0" fontId="21" fillId="0" borderId="17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3" fillId="4" borderId="0" xfId="0" applyFont="1" applyFill="1" applyAlignment="1">
      <alignment horizontal="left"/>
    </xf>
    <xf numFmtId="166" fontId="31" fillId="0" borderId="0" xfId="20" applyNumberFormat="1" applyFont="1" applyAlignment="1">
      <alignment horizontal="center"/>
    </xf>
    <xf numFmtId="166" fontId="3" fillId="4" borderId="1" xfId="20" applyNumberFormat="1" applyFont="1" applyFill="1" applyBorder="1" applyAlignment="1">
      <alignment horizontal="center" vertical="center" wrapText="1"/>
    </xf>
    <xf numFmtId="10" fontId="15" fillId="0" borderId="1" xfId="20" applyNumberFormat="1" applyFont="1" applyBorder="1" applyAlignment="1">
      <alignment horizontal="center" vertical="center" wrapText="1"/>
    </xf>
  </cellXfs>
  <cellStyles count="28">
    <cellStyle name="Comma 2" xfId="1" xr:uid="{00000000-0005-0000-0000-000000000000}"/>
    <cellStyle name="Comma 2 2" xfId="2" xr:uid="{00000000-0005-0000-0000-000001000000}"/>
    <cellStyle name="Comma 2 2 2" xfId="3" xr:uid="{00000000-0005-0000-0000-000002000000}"/>
    <cellStyle name="Comma 2 3" xfId="4" xr:uid="{00000000-0005-0000-0000-000003000000}"/>
    <cellStyle name="Comma 3" xfId="5" xr:uid="{00000000-0005-0000-0000-000004000000}"/>
    <cellStyle name="Comma 3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9" xr:uid="{00000000-0005-0000-0000-000009000000}"/>
    <cellStyle name="Normal 3" xfId="10" xr:uid="{00000000-0005-0000-0000-00000A000000}"/>
    <cellStyle name="Normal 3 2" xfId="11" xr:uid="{00000000-0005-0000-0000-00000B000000}"/>
    <cellStyle name="Normal 3 2 2" xfId="12" xr:uid="{00000000-0005-0000-0000-00000C000000}"/>
    <cellStyle name="Normal 3 3" xfId="13" xr:uid="{00000000-0005-0000-0000-00000D000000}"/>
    <cellStyle name="Normal 4" xfId="14" xr:uid="{00000000-0005-0000-0000-00000E000000}"/>
    <cellStyle name="Normal 4 2" xfId="15" xr:uid="{00000000-0005-0000-0000-00000F000000}"/>
    <cellStyle name="Normal 6" xfId="16" xr:uid="{00000000-0005-0000-0000-000010000000}"/>
    <cellStyle name="Normal 7" xfId="17" xr:uid="{00000000-0005-0000-0000-000011000000}"/>
    <cellStyle name="Normal 7 2" xfId="18" xr:uid="{00000000-0005-0000-0000-000012000000}"/>
    <cellStyle name="Normal_calculation -utt" xfId="19" xr:uid="{00000000-0005-0000-0000-000013000000}"/>
    <cellStyle name="Percent" xfId="20" builtinId="5"/>
    <cellStyle name="Percent 2" xfId="21" xr:uid="{00000000-0005-0000-0000-000015000000}"/>
    <cellStyle name="Percent 2 2" xfId="22" xr:uid="{00000000-0005-0000-0000-000016000000}"/>
    <cellStyle name="Percent 2 2 2" xfId="23" xr:uid="{00000000-0005-0000-0000-000017000000}"/>
    <cellStyle name="Percent 2 3" xfId="24" xr:uid="{00000000-0005-0000-0000-000018000000}"/>
    <cellStyle name="Percent 2 3 2" xfId="25" xr:uid="{00000000-0005-0000-0000-000019000000}"/>
    <cellStyle name="Percent 6" xfId="26" xr:uid="{00000000-0005-0000-0000-00001A000000}"/>
    <cellStyle name="Percent 6 2" xfId="27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</xdr:colOff>
      <xdr:row>345</xdr:row>
      <xdr:rowOff>0</xdr:rowOff>
    </xdr:from>
    <xdr:to>
      <xdr:col>7</xdr:col>
      <xdr:colOff>535401</xdr:colOff>
      <xdr:row>345</xdr:row>
      <xdr:rowOff>0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684520" y="71780400"/>
          <a:ext cx="160410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632460</xdr:colOff>
      <xdr:row>345</xdr:row>
      <xdr:rowOff>0</xdr:rowOff>
    </xdr:from>
    <xdr:to>
      <xdr:col>4</xdr:col>
      <xdr:colOff>331626</xdr:colOff>
      <xdr:row>345</xdr:row>
      <xdr:rowOff>0</xdr:rowOff>
    </xdr:to>
    <xdr:sp macro="" textlink="">
      <xdr:nvSpPr>
        <xdr:cNvPr id="3" name="Text Box 1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023235" y="71780400"/>
          <a:ext cx="88026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769620</xdr:colOff>
      <xdr:row>345</xdr:row>
      <xdr:rowOff>0</xdr:rowOff>
    </xdr:from>
    <xdr:to>
      <xdr:col>6</xdr:col>
      <xdr:colOff>284282</xdr:colOff>
      <xdr:row>345</xdr:row>
      <xdr:rowOff>0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313045" y="71780400"/>
          <a:ext cx="5909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25"/>
  <sheetViews>
    <sheetView tabSelected="1" view="pageBreakPreview" topLeftCell="A316" zoomScale="90" zoomScaleNormal="100" zoomScaleSheetLayoutView="90" workbookViewId="0">
      <selection activeCell="F336" sqref="F336"/>
    </sheetView>
  </sheetViews>
  <sheetFormatPr defaultRowHeight="14.25" x14ac:dyDescent="0.2"/>
  <cols>
    <col min="1" max="1" width="6.42578125" style="253" customWidth="1"/>
    <col min="2" max="2" width="11.42578125" style="257" customWidth="1"/>
    <col min="3" max="3" width="20" style="253" customWidth="1"/>
    <col min="4" max="4" width="16.140625" style="253" customWidth="1"/>
    <col min="5" max="5" width="14.42578125" style="256" customWidth="1"/>
    <col min="6" max="6" width="13.7109375" style="253" customWidth="1"/>
    <col min="7" max="7" width="10.7109375" style="253" customWidth="1"/>
    <col min="8" max="8" width="16.7109375" style="256" bestFit="1" customWidth="1"/>
    <col min="9" max="9" width="12.140625" style="256" customWidth="1"/>
    <col min="10" max="10" width="11.85546875" style="252" customWidth="1"/>
    <col min="11" max="11" width="11.85546875" style="253" customWidth="1"/>
    <col min="12" max="12" width="12.42578125" style="253" customWidth="1"/>
    <col min="13" max="14" width="13.85546875" style="253" customWidth="1"/>
    <col min="15" max="15" width="11.42578125" style="253" customWidth="1"/>
    <col min="16" max="16" width="11" style="253" customWidth="1"/>
    <col min="17" max="17" width="13.7109375" style="253" bestFit="1" customWidth="1"/>
    <col min="18" max="18" width="11.5703125" style="253" bestFit="1" customWidth="1"/>
    <col min="19" max="19" width="12.85546875" style="253" bestFit="1" customWidth="1"/>
    <col min="20" max="20" width="10.140625" style="253" bestFit="1" customWidth="1"/>
    <col min="21" max="16384" width="9.140625" style="253"/>
  </cols>
  <sheetData>
    <row r="1" spans="2:9" x14ac:dyDescent="0.2">
      <c r="B1" s="466" t="s">
        <v>0</v>
      </c>
      <c r="C1" s="466"/>
      <c r="D1" s="466"/>
      <c r="E1" s="466"/>
      <c r="F1" s="466"/>
      <c r="G1" s="466"/>
      <c r="H1" s="466"/>
      <c r="I1" s="466"/>
    </row>
    <row r="2" spans="2:9" x14ac:dyDescent="0.2">
      <c r="B2" s="466" t="s">
        <v>1</v>
      </c>
      <c r="C2" s="466"/>
      <c r="D2" s="466"/>
      <c r="E2" s="466"/>
      <c r="F2" s="466"/>
      <c r="G2" s="466"/>
      <c r="H2" s="466"/>
      <c r="I2" s="466"/>
    </row>
    <row r="3" spans="2:9" x14ac:dyDescent="0.2">
      <c r="B3" s="466" t="s">
        <v>171</v>
      </c>
      <c r="C3" s="466"/>
      <c r="D3" s="466"/>
      <c r="E3" s="466"/>
      <c r="F3" s="466"/>
      <c r="G3" s="466"/>
      <c r="H3" s="466"/>
      <c r="I3" s="466"/>
    </row>
    <row r="4" spans="2:9" ht="5.25" customHeight="1" x14ac:dyDescent="0.2">
      <c r="B4" s="201"/>
      <c r="C4" s="67"/>
      <c r="D4" s="67"/>
      <c r="E4" s="423"/>
      <c r="F4" s="67"/>
      <c r="G4" s="67"/>
      <c r="H4" s="17"/>
      <c r="I4" s="17"/>
    </row>
    <row r="5" spans="2:9" ht="18" x14ac:dyDescent="0.25">
      <c r="B5" s="467" t="s">
        <v>227</v>
      </c>
      <c r="C5" s="467"/>
      <c r="D5" s="467"/>
      <c r="E5" s="467"/>
      <c r="F5" s="467"/>
      <c r="G5" s="467"/>
      <c r="H5" s="467"/>
      <c r="I5" s="467"/>
    </row>
    <row r="6" spans="2:9" ht="14.25" customHeight="1" x14ac:dyDescent="0.2">
      <c r="B6" s="205"/>
      <c r="C6" s="3"/>
      <c r="D6" s="3"/>
      <c r="E6" s="439"/>
      <c r="F6" s="3"/>
      <c r="G6" s="3"/>
      <c r="H6" s="149"/>
      <c r="I6" s="149"/>
    </row>
    <row r="7" spans="2:9" x14ac:dyDescent="0.2">
      <c r="B7" s="468" t="s">
        <v>2</v>
      </c>
      <c r="C7" s="468"/>
      <c r="D7" s="468"/>
      <c r="E7" s="468"/>
      <c r="F7" s="468"/>
      <c r="G7" s="468"/>
      <c r="H7" s="468"/>
      <c r="I7" s="468"/>
    </row>
    <row r="8" spans="2:9" ht="12.75" customHeight="1" x14ac:dyDescent="0.2">
      <c r="B8" s="179"/>
      <c r="C8" s="4"/>
      <c r="D8" s="4"/>
      <c r="E8" s="149"/>
      <c r="F8" s="4"/>
      <c r="G8" s="4"/>
      <c r="H8" s="149"/>
      <c r="I8" s="149"/>
    </row>
    <row r="9" spans="2:9" x14ac:dyDescent="0.2">
      <c r="B9" s="468" t="s">
        <v>172</v>
      </c>
      <c r="C9" s="468"/>
      <c r="D9" s="468"/>
      <c r="E9" s="468"/>
      <c r="F9" s="468"/>
      <c r="G9" s="468"/>
      <c r="H9" s="468"/>
      <c r="I9" s="468"/>
    </row>
    <row r="10" spans="2:9" ht="6.75" customHeight="1" x14ac:dyDescent="0.2">
      <c r="B10" s="179"/>
      <c r="C10" s="4"/>
      <c r="D10" s="4"/>
      <c r="E10" s="149"/>
      <c r="F10" s="4"/>
      <c r="G10" s="4"/>
      <c r="H10" s="149"/>
      <c r="I10" s="149"/>
    </row>
    <row r="11" spans="2:9" x14ac:dyDescent="0.2">
      <c r="B11" s="470" t="s">
        <v>3</v>
      </c>
      <c r="C11" s="470"/>
      <c r="D11" s="470"/>
      <c r="E11" s="470"/>
      <c r="F11" s="470"/>
      <c r="G11" s="470"/>
      <c r="H11" s="470"/>
      <c r="I11" s="470"/>
    </row>
    <row r="12" spans="2:9" x14ac:dyDescent="0.2">
      <c r="B12" s="206"/>
      <c r="C12" s="5"/>
      <c r="D12" s="5"/>
      <c r="E12" s="424"/>
      <c r="F12" s="5"/>
      <c r="G12" s="5"/>
      <c r="H12" s="251"/>
      <c r="I12" s="251"/>
    </row>
    <row r="13" spans="2:9" ht="12.75" customHeight="1" x14ac:dyDescent="0.2">
      <c r="B13" s="469" t="s">
        <v>4</v>
      </c>
      <c r="C13" s="469"/>
      <c r="D13" s="260"/>
      <c r="E13" s="268"/>
      <c r="F13" s="261"/>
      <c r="G13" s="258"/>
      <c r="H13" s="259"/>
      <c r="I13" s="259"/>
    </row>
    <row r="14" spans="2:9" ht="6.75" customHeight="1" x14ac:dyDescent="0.2">
      <c r="B14" s="262"/>
      <c r="C14" s="262"/>
      <c r="D14" s="260"/>
      <c r="E14" s="268"/>
      <c r="F14" s="261"/>
      <c r="G14" s="258"/>
      <c r="H14" s="259"/>
      <c r="I14" s="259"/>
    </row>
    <row r="15" spans="2:9" ht="114" x14ac:dyDescent="0.2">
      <c r="B15" s="245" t="s">
        <v>5</v>
      </c>
      <c r="C15" s="245" t="s">
        <v>173</v>
      </c>
      <c r="D15" s="245" t="s">
        <v>268</v>
      </c>
      <c r="E15" s="245" t="s">
        <v>6</v>
      </c>
      <c r="F15" s="246" t="s">
        <v>7</v>
      </c>
      <c r="G15" s="258"/>
      <c r="H15" s="259"/>
      <c r="I15" s="259"/>
    </row>
    <row r="16" spans="2:9" ht="14.25" customHeight="1" x14ac:dyDescent="0.2">
      <c r="B16" s="7">
        <v>1</v>
      </c>
      <c r="C16" s="7">
        <v>2</v>
      </c>
      <c r="D16" s="7">
        <v>3</v>
      </c>
      <c r="E16" s="7" t="s">
        <v>8</v>
      </c>
      <c r="F16" s="6" t="s">
        <v>143</v>
      </c>
      <c r="G16" s="258"/>
      <c r="H16" s="259"/>
      <c r="I16" s="259"/>
    </row>
    <row r="17" spans="1:15" x14ac:dyDescent="0.2">
      <c r="B17" s="8" t="s">
        <v>9</v>
      </c>
      <c r="C17" s="359">
        <v>6723230</v>
      </c>
      <c r="D17" s="104">
        <v>6804546</v>
      </c>
      <c r="E17" s="360">
        <f>D17-C17</f>
        <v>81316</v>
      </c>
      <c r="F17" s="9">
        <f>E17/C17</f>
        <v>1.2094781823617517E-2</v>
      </c>
      <c r="H17" s="162">
        <f>D17/C17</f>
        <v>1.0120947818236175</v>
      </c>
      <c r="I17" s="420"/>
      <c r="L17" s="265"/>
      <c r="M17" s="266"/>
      <c r="N17" s="266"/>
    </row>
    <row r="18" spans="1:15" x14ac:dyDescent="0.2">
      <c r="B18" s="8" t="s">
        <v>160</v>
      </c>
      <c r="C18" s="359">
        <v>4137265</v>
      </c>
      <c r="D18" s="104">
        <v>4111755</v>
      </c>
      <c r="E18" s="360">
        <f>D18-C18</f>
        <v>-25510</v>
      </c>
      <c r="F18" s="9">
        <f>E18/C18</f>
        <v>-6.1659091211222873E-3</v>
      </c>
      <c r="G18" s="258"/>
      <c r="H18" s="162">
        <f t="shared" ref="H18:H20" si="0">D18/C18</f>
        <v>0.99383409087887775</v>
      </c>
      <c r="L18" s="267"/>
      <c r="M18" s="266"/>
      <c r="N18" s="266"/>
    </row>
    <row r="19" spans="1:15" x14ac:dyDescent="0.2">
      <c r="B19" s="8" t="s">
        <v>115</v>
      </c>
      <c r="C19" s="359">
        <v>30717</v>
      </c>
      <c r="D19" s="104">
        <v>26167</v>
      </c>
      <c r="E19" s="360">
        <f>D19-C19</f>
        <v>-4550</v>
      </c>
      <c r="F19" s="9">
        <f>E19/C19</f>
        <v>-0.14812644463977601</v>
      </c>
      <c r="G19" s="258"/>
      <c r="H19" s="162">
        <f t="shared" si="0"/>
        <v>0.85187355536022402</v>
      </c>
      <c r="I19" s="268"/>
      <c r="M19" s="266"/>
      <c r="N19" s="266"/>
    </row>
    <row r="20" spans="1:15" x14ac:dyDescent="0.2">
      <c r="B20" s="8" t="s">
        <v>10</v>
      </c>
      <c r="C20" s="89">
        <f>SUM(C17:C19)</f>
        <v>10891212</v>
      </c>
      <c r="D20" s="89">
        <f>SUM(D17:D19)</f>
        <v>10942468</v>
      </c>
      <c r="E20" s="360">
        <f>D20-C20</f>
        <v>51256</v>
      </c>
      <c r="F20" s="460">
        <f>E20/C20</f>
        <v>4.7061796244531832E-3</v>
      </c>
      <c r="H20" s="162">
        <f t="shared" si="0"/>
        <v>1.0047061796244532</v>
      </c>
      <c r="M20" s="266"/>
      <c r="N20" s="266"/>
    </row>
    <row r="21" spans="1:15" ht="13.5" customHeight="1" x14ac:dyDescent="0.2">
      <c r="H21" s="264"/>
      <c r="I21" s="264"/>
    </row>
    <row r="22" spans="1:15" ht="15.75" customHeight="1" x14ac:dyDescent="0.2">
      <c r="A22" s="4"/>
      <c r="B22" s="463" t="s">
        <v>11</v>
      </c>
      <c r="C22" s="463"/>
      <c r="D22" s="463"/>
      <c r="E22" s="463"/>
      <c r="F22" s="463"/>
      <c r="G22" s="4"/>
      <c r="H22" s="149"/>
    </row>
    <row r="23" spans="1:15" ht="44.25" customHeight="1" x14ac:dyDescent="0.2">
      <c r="A23" s="4"/>
      <c r="B23" s="50" t="s">
        <v>5</v>
      </c>
      <c r="C23" s="50" t="s">
        <v>173</v>
      </c>
      <c r="D23" s="199" t="s">
        <v>174</v>
      </c>
      <c r="E23" s="50" t="s">
        <v>6</v>
      </c>
      <c r="F23" s="200" t="s">
        <v>7</v>
      </c>
      <c r="G23" s="4"/>
      <c r="H23" s="149"/>
      <c r="L23" s="263"/>
      <c r="M23" s="269"/>
      <c r="N23" s="269"/>
      <c r="O23" s="270"/>
    </row>
    <row r="24" spans="1:15" ht="15" customHeight="1" x14ac:dyDescent="0.2">
      <c r="A24" s="4"/>
      <c r="B24" s="10" t="s">
        <v>9</v>
      </c>
      <c r="C24" s="360">
        <v>230</v>
      </c>
      <c r="D24" s="360">
        <v>230</v>
      </c>
      <c r="E24" s="360">
        <f>D24-C24</f>
        <v>0</v>
      </c>
      <c r="F24" s="12">
        <f>E24/C24</f>
        <v>0</v>
      </c>
      <c r="G24" s="4"/>
      <c r="H24" s="162">
        <f>D24/C24</f>
        <v>1</v>
      </c>
      <c r="I24" s="264"/>
      <c r="L24" s="263"/>
      <c r="M24" s="269"/>
      <c r="N24" s="269"/>
      <c r="O24" s="270"/>
    </row>
    <row r="25" spans="1:15" ht="15" customHeight="1" x14ac:dyDescent="0.2">
      <c r="A25" s="4"/>
      <c r="B25" s="10" t="s">
        <v>175</v>
      </c>
      <c r="C25" s="360">
        <v>230</v>
      </c>
      <c r="D25" s="360">
        <v>230</v>
      </c>
      <c r="E25" s="360">
        <f>D25-C25</f>
        <v>0</v>
      </c>
      <c r="F25" s="12">
        <f>E25/C25</f>
        <v>0</v>
      </c>
      <c r="G25" s="4"/>
      <c r="H25" s="162">
        <f t="shared" ref="H25:H26" si="1">D25/C25</f>
        <v>1</v>
      </c>
      <c r="L25" s="263"/>
      <c r="M25" s="263"/>
      <c r="N25" s="263"/>
      <c r="O25" s="270"/>
    </row>
    <row r="26" spans="1:15" x14ac:dyDescent="0.2">
      <c r="A26" s="4"/>
      <c r="B26" s="10" t="s">
        <v>161</v>
      </c>
      <c r="C26" s="360">
        <v>312</v>
      </c>
      <c r="D26" s="360">
        <v>312</v>
      </c>
      <c r="E26" s="360">
        <f>D26-C26</f>
        <v>0</v>
      </c>
      <c r="F26" s="12">
        <f>E26/C26</f>
        <v>0</v>
      </c>
      <c r="G26" s="4"/>
      <c r="H26" s="162">
        <f t="shared" si="1"/>
        <v>1</v>
      </c>
      <c r="L26" s="265"/>
    </row>
    <row r="27" spans="1:15" ht="15" customHeight="1" x14ac:dyDescent="0.2">
      <c r="B27" s="469"/>
      <c r="C27" s="469"/>
      <c r="D27" s="469"/>
      <c r="E27" s="469"/>
      <c r="F27" s="271"/>
    </row>
    <row r="28" spans="1:15" ht="16.5" customHeight="1" x14ac:dyDescent="0.2">
      <c r="B28" s="463" t="s">
        <v>269</v>
      </c>
      <c r="C28" s="463"/>
      <c r="D28" s="463"/>
      <c r="E28" s="463"/>
      <c r="F28" s="463"/>
      <c r="G28" s="463"/>
    </row>
    <row r="29" spans="1:15" s="272" customFormat="1" ht="57" x14ac:dyDescent="0.2">
      <c r="B29" s="50" t="s">
        <v>5</v>
      </c>
      <c r="C29" s="50" t="s">
        <v>14</v>
      </c>
      <c r="D29" s="50" t="s">
        <v>15</v>
      </c>
      <c r="E29" s="50" t="s">
        <v>16</v>
      </c>
      <c r="F29" s="120" t="s">
        <v>7</v>
      </c>
      <c r="G29" s="121"/>
      <c r="H29" s="273" t="s">
        <v>12</v>
      </c>
      <c r="I29" s="273"/>
      <c r="J29" s="274"/>
    </row>
    <row r="30" spans="1:15" x14ac:dyDescent="0.2">
      <c r="B30" s="7" t="s">
        <v>13</v>
      </c>
      <c r="C30" s="177">
        <f>C17*C24</f>
        <v>1546342900</v>
      </c>
      <c r="D30" s="178">
        <v>1565045580</v>
      </c>
      <c r="E30" s="177">
        <f>D30-C30</f>
        <v>18702680</v>
      </c>
      <c r="F30" s="461">
        <f>E30/C30</f>
        <v>1.2094781823617517E-2</v>
      </c>
      <c r="G30" s="4"/>
      <c r="H30" s="256" t="s">
        <v>12</v>
      </c>
      <c r="I30" s="256" t="s">
        <v>12</v>
      </c>
    </row>
    <row r="31" spans="1:15" x14ac:dyDescent="0.2">
      <c r="B31" s="7" t="s">
        <v>17</v>
      </c>
      <c r="C31" s="177">
        <f>C18*C25</f>
        <v>951570950</v>
      </c>
      <c r="D31" s="177">
        <v>945703650</v>
      </c>
      <c r="E31" s="177">
        <f>D31-C31</f>
        <v>-5867300</v>
      </c>
      <c r="F31" s="461">
        <f>E31/C31</f>
        <v>-6.1659091211222873E-3</v>
      </c>
      <c r="G31" s="4"/>
      <c r="H31" s="256" t="s">
        <v>12</v>
      </c>
      <c r="I31" s="256" t="s">
        <v>12</v>
      </c>
    </row>
    <row r="32" spans="1:15" x14ac:dyDescent="0.2">
      <c r="B32" s="7" t="s">
        <v>161</v>
      </c>
      <c r="C32" s="177">
        <f>C19*C26</f>
        <v>9583704</v>
      </c>
      <c r="D32" s="177">
        <v>8164104</v>
      </c>
      <c r="E32" s="177">
        <f>D32-C32</f>
        <v>-1419600</v>
      </c>
      <c r="F32" s="461">
        <f>E32/C32</f>
        <v>-0.14812644463977601</v>
      </c>
      <c r="G32" s="4"/>
      <c r="H32" s="256" t="s">
        <v>12</v>
      </c>
    </row>
    <row r="33" spans="2:9" ht="17.25" customHeight="1" x14ac:dyDescent="0.2">
      <c r="B33" s="7" t="s">
        <v>10</v>
      </c>
      <c r="C33" s="177">
        <f>SUM(C30:C32)</f>
        <v>2507497554</v>
      </c>
      <c r="D33" s="177">
        <f>D30+D31+D32</f>
        <v>2518913334</v>
      </c>
      <c r="E33" s="177">
        <f>D33-C33</f>
        <v>11415780</v>
      </c>
      <c r="F33" s="461">
        <f>E33/C33</f>
        <v>4.5526584788844028E-3</v>
      </c>
      <c r="G33" s="4"/>
      <c r="H33" s="256" t="s">
        <v>12</v>
      </c>
      <c r="I33" s="531">
        <f>D33/C33</f>
        <v>1.0045526584788844</v>
      </c>
    </row>
    <row r="34" spans="2:9" x14ac:dyDescent="0.2">
      <c r="B34" s="262"/>
      <c r="C34" s="262"/>
      <c r="D34" s="262"/>
      <c r="E34" s="275"/>
      <c r="F34" s="271"/>
      <c r="H34" s="256" t="s">
        <v>12</v>
      </c>
    </row>
    <row r="35" spans="2:9" x14ac:dyDescent="0.2">
      <c r="B35" s="463" t="s">
        <v>18</v>
      </c>
      <c r="C35" s="463"/>
      <c r="D35" s="463"/>
      <c r="E35" s="463"/>
      <c r="F35" s="463"/>
      <c r="G35" s="463"/>
      <c r="H35" s="162"/>
    </row>
    <row r="36" spans="2:9" ht="18" customHeight="1" x14ac:dyDescent="0.2">
      <c r="B36" s="463" t="s">
        <v>176</v>
      </c>
      <c r="C36" s="463"/>
      <c r="D36" s="463"/>
      <c r="E36" s="463"/>
      <c r="F36" s="463"/>
      <c r="G36" s="463"/>
      <c r="H36" s="463"/>
    </row>
    <row r="37" spans="2:9" ht="57" x14ac:dyDescent="0.2">
      <c r="B37" s="245" t="s">
        <v>19</v>
      </c>
      <c r="C37" s="245" t="s">
        <v>20</v>
      </c>
      <c r="D37" s="245" t="s">
        <v>21</v>
      </c>
      <c r="E37" s="245" t="s">
        <v>22</v>
      </c>
      <c r="F37" s="14" t="s">
        <v>23</v>
      </c>
      <c r="G37" s="245" t="s">
        <v>24</v>
      </c>
      <c r="H37" s="162"/>
    </row>
    <row r="38" spans="2:9" ht="12.95" customHeight="1" x14ac:dyDescent="0.2">
      <c r="B38" s="245">
        <v>1</v>
      </c>
      <c r="C38" s="245">
        <v>2</v>
      </c>
      <c r="D38" s="245">
        <v>3</v>
      </c>
      <c r="E38" s="245">
        <v>4</v>
      </c>
      <c r="F38" s="245" t="s">
        <v>25</v>
      </c>
      <c r="G38" s="245">
        <v>6</v>
      </c>
      <c r="H38" s="162"/>
    </row>
    <row r="39" spans="2:9" ht="12.95" customHeight="1" x14ac:dyDescent="0.2">
      <c r="B39" s="96">
        <v>1</v>
      </c>
      <c r="C39" s="361" t="s">
        <v>228</v>
      </c>
      <c r="D39" s="96">
        <v>1346</v>
      </c>
      <c r="E39" s="96">
        <v>1346</v>
      </c>
      <c r="F39" s="96">
        <f>D39-E39</f>
        <v>0</v>
      </c>
      <c r="G39" s="105">
        <f>F39/D39</f>
        <v>0</v>
      </c>
      <c r="H39" s="162"/>
    </row>
    <row r="40" spans="2:9" ht="12.95" customHeight="1" x14ac:dyDescent="0.2">
      <c r="B40" s="96">
        <v>2</v>
      </c>
      <c r="C40" s="361" t="s">
        <v>229</v>
      </c>
      <c r="D40" s="96">
        <v>4053</v>
      </c>
      <c r="E40" s="96">
        <v>4053</v>
      </c>
      <c r="F40" s="96">
        <f t="shared" ref="F40:F62" si="2">D40-E40</f>
        <v>0</v>
      </c>
      <c r="G40" s="105">
        <f t="shared" ref="G40:G63" si="3">F40/D40</f>
        <v>0</v>
      </c>
      <c r="H40" s="162"/>
    </row>
    <row r="41" spans="2:9" ht="12.95" customHeight="1" x14ac:dyDescent="0.2">
      <c r="B41" s="96">
        <v>3</v>
      </c>
      <c r="C41" s="361" t="s">
        <v>230</v>
      </c>
      <c r="D41" s="96">
        <v>3059</v>
      </c>
      <c r="E41" s="96">
        <v>3059</v>
      </c>
      <c r="F41" s="96">
        <f t="shared" si="2"/>
        <v>0</v>
      </c>
      <c r="G41" s="105">
        <f t="shared" si="3"/>
        <v>0</v>
      </c>
      <c r="H41" s="162"/>
    </row>
    <row r="42" spans="2:9" ht="12.95" customHeight="1" x14ac:dyDescent="0.2">
      <c r="B42" s="96">
        <v>4</v>
      </c>
      <c r="C42" s="361" t="s">
        <v>231</v>
      </c>
      <c r="D42" s="96">
        <v>3887</v>
      </c>
      <c r="E42" s="96">
        <v>3887</v>
      </c>
      <c r="F42" s="96">
        <f t="shared" si="2"/>
        <v>0</v>
      </c>
      <c r="G42" s="105">
        <f t="shared" si="3"/>
        <v>0</v>
      </c>
      <c r="H42" s="162"/>
    </row>
    <row r="43" spans="2:9" ht="12.95" customHeight="1" x14ac:dyDescent="0.2">
      <c r="B43" s="96">
        <v>5</v>
      </c>
      <c r="C43" s="361" t="s">
        <v>232</v>
      </c>
      <c r="D43" s="96">
        <v>2564</v>
      </c>
      <c r="E43" s="96">
        <v>2564</v>
      </c>
      <c r="F43" s="96">
        <f t="shared" si="2"/>
        <v>0</v>
      </c>
      <c r="G43" s="105">
        <f t="shared" si="3"/>
        <v>0</v>
      </c>
      <c r="H43" s="162"/>
    </row>
    <row r="44" spans="2:9" ht="12.95" customHeight="1" x14ac:dyDescent="0.2">
      <c r="B44" s="96">
        <v>6</v>
      </c>
      <c r="C44" s="361" t="s">
        <v>233</v>
      </c>
      <c r="D44" s="96">
        <v>1881</v>
      </c>
      <c r="E44" s="96">
        <v>1881</v>
      </c>
      <c r="F44" s="96">
        <f t="shared" si="2"/>
        <v>0</v>
      </c>
      <c r="G44" s="105">
        <f t="shared" si="3"/>
        <v>0</v>
      </c>
      <c r="H44" s="162"/>
    </row>
    <row r="45" spans="2:9" ht="12.95" customHeight="1" x14ac:dyDescent="0.2">
      <c r="B45" s="96">
        <v>7</v>
      </c>
      <c r="C45" s="361" t="s">
        <v>234</v>
      </c>
      <c r="D45" s="96">
        <v>2516</v>
      </c>
      <c r="E45" s="96">
        <v>2516</v>
      </c>
      <c r="F45" s="96">
        <f t="shared" si="2"/>
        <v>0</v>
      </c>
      <c r="G45" s="105">
        <f t="shared" si="3"/>
        <v>0</v>
      </c>
      <c r="H45" s="162"/>
    </row>
    <row r="46" spans="2:9" ht="12.95" customHeight="1" x14ac:dyDescent="0.2">
      <c r="B46" s="96">
        <v>8</v>
      </c>
      <c r="C46" s="361" t="s">
        <v>235</v>
      </c>
      <c r="D46" s="96">
        <v>1029</v>
      </c>
      <c r="E46" s="96">
        <v>1029</v>
      </c>
      <c r="F46" s="96">
        <f t="shared" si="2"/>
        <v>0</v>
      </c>
      <c r="G46" s="105">
        <f t="shared" si="3"/>
        <v>0</v>
      </c>
      <c r="H46" s="162"/>
    </row>
    <row r="47" spans="2:9" ht="12.95" customHeight="1" x14ac:dyDescent="0.2">
      <c r="B47" s="96">
        <v>9</v>
      </c>
      <c r="C47" s="361" t="s">
        <v>236</v>
      </c>
      <c r="D47" s="96">
        <v>3329</v>
      </c>
      <c r="E47" s="96">
        <v>3329</v>
      </c>
      <c r="F47" s="96">
        <f t="shared" si="2"/>
        <v>0</v>
      </c>
      <c r="G47" s="105">
        <f t="shared" si="3"/>
        <v>0</v>
      </c>
      <c r="H47" s="162"/>
    </row>
    <row r="48" spans="2:9" ht="12.95" customHeight="1" x14ac:dyDescent="0.2">
      <c r="B48" s="96">
        <v>10</v>
      </c>
      <c r="C48" s="361" t="s">
        <v>237</v>
      </c>
      <c r="D48" s="96">
        <v>2371</v>
      </c>
      <c r="E48" s="96">
        <v>2371</v>
      </c>
      <c r="F48" s="96">
        <f t="shared" si="2"/>
        <v>0</v>
      </c>
      <c r="G48" s="105">
        <f t="shared" si="3"/>
        <v>0</v>
      </c>
      <c r="H48" s="162"/>
    </row>
    <row r="49" spans="2:8" ht="12.95" customHeight="1" x14ac:dyDescent="0.2">
      <c r="B49" s="96">
        <v>11</v>
      </c>
      <c r="C49" s="361" t="s">
        <v>238</v>
      </c>
      <c r="D49" s="96">
        <v>1847</v>
      </c>
      <c r="E49" s="96">
        <v>1847</v>
      </c>
      <c r="F49" s="96">
        <f t="shared" si="2"/>
        <v>0</v>
      </c>
      <c r="G49" s="105">
        <f t="shared" si="3"/>
        <v>0</v>
      </c>
      <c r="H49" s="162"/>
    </row>
    <row r="50" spans="2:8" ht="12.95" customHeight="1" x14ac:dyDescent="0.2">
      <c r="B50" s="96">
        <v>12</v>
      </c>
      <c r="C50" s="361" t="s">
        <v>239</v>
      </c>
      <c r="D50" s="96">
        <v>1445</v>
      </c>
      <c r="E50" s="96">
        <v>1445</v>
      </c>
      <c r="F50" s="96">
        <f t="shared" si="2"/>
        <v>0</v>
      </c>
      <c r="G50" s="105">
        <f t="shared" si="3"/>
        <v>0</v>
      </c>
      <c r="H50" s="162"/>
    </row>
    <row r="51" spans="2:8" ht="12.95" customHeight="1" x14ac:dyDescent="0.2">
      <c r="B51" s="96">
        <v>13</v>
      </c>
      <c r="C51" s="361" t="s">
        <v>240</v>
      </c>
      <c r="D51" s="96">
        <v>2618</v>
      </c>
      <c r="E51" s="96">
        <v>2618</v>
      </c>
      <c r="F51" s="96">
        <f t="shared" si="2"/>
        <v>0</v>
      </c>
      <c r="G51" s="105">
        <f t="shared" si="3"/>
        <v>0</v>
      </c>
      <c r="H51" s="162"/>
    </row>
    <row r="52" spans="2:8" ht="12.95" customHeight="1" x14ac:dyDescent="0.2">
      <c r="B52" s="96">
        <v>14</v>
      </c>
      <c r="C52" s="361" t="s">
        <v>241</v>
      </c>
      <c r="D52" s="96">
        <v>4711</v>
      </c>
      <c r="E52" s="96">
        <v>4711</v>
      </c>
      <c r="F52" s="96">
        <f t="shared" si="2"/>
        <v>0</v>
      </c>
      <c r="G52" s="105">
        <f t="shared" si="3"/>
        <v>0</v>
      </c>
      <c r="H52" s="162"/>
    </row>
    <row r="53" spans="2:8" ht="12.95" customHeight="1" x14ac:dyDescent="0.2">
      <c r="B53" s="96">
        <v>15</v>
      </c>
      <c r="C53" s="361" t="s">
        <v>242</v>
      </c>
      <c r="D53" s="96">
        <v>4755</v>
      </c>
      <c r="E53" s="96">
        <v>4755</v>
      </c>
      <c r="F53" s="96">
        <f t="shared" si="2"/>
        <v>0</v>
      </c>
      <c r="G53" s="105">
        <f t="shared" si="3"/>
        <v>0</v>
      </c>
      <c r="H53" s="162"/>
    </row>
    <row r="54" spans="2:8" ht="12.95" customHeight="1" x14ac:dyDescent="0.2">
      <c r="B54" s="96">
        <v>16</v>
      </c>
      <c r="C54" s="361" t="s">
        <v>243</v>
      </c>
      <c r="D54" s="96">
        <v>5392</v>
      </c>
      <c r="E54" s="96">
        <v>5392</v>
      </c>
      <c r="F54" s="96">
        <f t="shared" si="2"/>
        <v>0</v>
      </c>
      <c r="G54" s="105">
        <f t="shared" si="3"/>
        <v>0</v>
      </c>
      <c r="H54" s="162"/>
    </row>
    <row r="55" spans="2:8" ht="12.95" customHeight="1" x14ac:dyDescent="0.2">
      <c r="B55" s="96">
        <v>17</v>
      </c>
      <c r="C55" s="361" t="s">
        <v>244</v>
      </c>
      <c r="D55" s="96">
        <v>3356</v>
      </c>
      <c r="E55" s="96">
        <v>3356</v>
      </c>
      <c r="F55" s="96">
        <f t="shared" si="2"/>
        <v>0</v>
      </c>
      <c r="G55" s="105">
        <f t="shared" si="3"/>
        <v>0</v>
      </c>
      <c r="H55" s="162"/>
    </row>
    <row r="56" spans="2:8" ht="12.95" customHeight="1" x14ac:dyDescent="0.2">
      <c r="B56" s="96">
        <v>18</v>
      </c>
      <c r="C56" s="361" t="s">
        <v>245</v>
      </c>
      <c r="D56" s="96">
        <v>4589</v>
      </c>
      <c r="E56" s="96">
        <v>4589</v>
      </c>
      <c r="F56" s="96">
        <f t="shared" si="2"/>
        <v>0</v>
      </c>
      <c r="G56" s="105">
        <f t="shared" si="3"/>
        <v>0</v>
      </c>
      <c r="H56" s="162"/>
    </row>
    <row r="57" spans="2:8" ht="12.95" customHeight="1" x14ac:dyDescent="0.2">
      <c r="B57" s="96">
        <v>19</v>
      </c>
      <c r="C57" s="361" t="s">
        <v>246</v>
      </c>
      <c r="D57" s="96">
        <v>5018</v>
      </c>
      <c r="E57" s="96">
        <v>5018</v>
      </c>
      <c r="F57" s="96">
        <f t="shared" si="2"/>
        <v>0</v>
      </c>
      <c r="G57" s="105">
        <f t="shared" si="3"/>
        <v>0</v>
      </c>
      <c r="H57" s="162"/>
    </row>
    <row r="58" spans="2:8" ht="12.95" customHeight="1" x14ac:dyDescent="0.2">
      <c r="B58" s="96">
        <v>20</v>
      </c>
      <c r="C58" s="361" t="s">
        <v>247</v>
      </c>
      <c r="D58" s="96">
        <v>3559</v>
      </c>
      <c r="E58" s="96">
        <v>3559</v>
      </c>
      <c r="F58" s="96">
        <f t="shared" si="2"/>
        <v>0</v>
      </c>
      <c r="G58" s="105">
        <f t="shared" si="3"/>
        <v>0</v>
      </c>
      <c r="H58" s="162"/>
    </row>
    <row r="59" spans="2:8" ht="12.95" customHeight="1" x14ac:dyDescent="0.2">
      <c r="B59" s="96">
        <v>21</v>
      </c>
      <c r="C59" s="361" t="s">
        <v>248</v>
      </c>
      <c r="D59" s="96">
        <v>687</v>
      </c>
      <c r="E59" s="96">
        <v>687</v>
      </c>
      <c r="F59" s="96">
        <f t="shared" si="2"/>
        <v>0</v>
      </c>
      <c r="G59" s="105">
        <f t="shared" si="3"/>
        <v>0</v>
      </c>
      <c r="H59" s="162"/>
    </row>
    <row r="60" spans="2:8" ht="12.95" customHeight="1" x14ac:dyDescent="0.2">
      <c r="B60" s="96">
        <v>22</v>
      </c>
      <c r="C60" s="361" t="s">
        <v>249</v>
      </c>
      <c r="D60" s="96">
        <v>1397</v>
      </c>
      <c r="E60" s="96">
        <v>1397</v>
      </c>
      <c r="F60" s="96">
        <f t="shared" si="2"/>
        <v>0</v>
      </c>
      <c r="G60" s="105">
        <f t="shared" si="3"/>
        <v>0</v>
      </c>
      <c r="H60" s="162"/>
    </row>
    <row r="61" spans="2:8" ht="12.95" customHeight="1" x14ac:dyDescent="0.2">
      <c r="B61" s="96">
        <v>23</v>
      </c>
      <c r="C61" s="361" t="s">
        <v>250</v>
      </c>
      <c r="D61" s="96">
        <v>1931</v>
      </c>
      <c r="E61" s="96">
        <v>1931</v>
      </c>
      <c r="F61" s="96">
        <f t="shared" si="2"/>
        <v>0</v>
      </c>
      <c r="G61" s="105">
        <f t="shared" si="3"/>
        <v>0</v>
      </c>
      <c r="H61" s="162"/>
    </row>
    <row r="62" spans="2:8" ht="12.95" customHeight="1" x14ac:dyDescent="0.2">
      <c r="B62" s="96">
        <v>24</v>
      </c>
      <c r="C62" s="361" t="s">
        <v>251</v>
      </c>
      <c r="D62" s="96">
        <v>399</v>
      </c>
      <c r="E62" s="96">
        <v>399</v>
      </c>
      <c r="F62" s="96">
        <f t="shared" si="2"/>
        <v>0</v>
      </c>
      <c r="G62" s="105">
        <f t="shared" si="3"/>
        <v>0</v>
      </c>
      <c r="H62" s="162"/>
    </row>
    <row r="63" spans="2:8" ht="17.25" customHeight="1" x14ac:dyDescent="0.25">
      <c r="B63" s="111"/>
      <c r="C63" s="112" t="s">
        <v>26</v>
      </c>
      <c r="D63" s="22">
        <f>SUM(D39:D62)</f>
        <v>67739</v>
      </c>
      <c r="E63" s="22">
        <f>SUM(E39:E62)</f>
        <v>67739</v>
      </c>
      <c r="F63" s="22">
        <f t="shared" ref="F63" si="4">SUM(F39:F62)</f>
        <v>0</v>
      </c>
      <c r="G63" s="105">
        <f t="shared" si="3"/>
        <v>0</v>
      </c>
      <c r="H63" s="162"/>
    </row>
    <row r="64" spans="2:8" ht="17.25" customHeight="1" x14ac:dyDescent="0.2">
      <c r="B64" s="464"/>
      <c r="C64" s="464"/>
      <c r="D64" s="464"/>
      <c r="E64" s="464"/>
      <c r="F64" s="464"/>
      <c r="G64" s="464"/>
      <c r="H64" s="264"/>
    </row>
    <row r="65" spans="2:9" ht="29.25" customHeight="1" x14ac:dyDescent="0.2">
      <c r="B65" s="465" t="s">
        <v>177</v>
      </c>
      <c r="C65" s="465"/>
      <c r="D65" s="465"/>
      <c r="E65" s="465"/>
      <c r="F65" s="465"/>
      <c r="G65" s="465"/>
      <c r="H65" s="254"/>
      <c r="I65" s="275"/>
    </row>
    <row r="66" spans="2:9" ht="57" x14ac:dyDescent="0.2">
      <c r="B66" s="245" t="s">
        <v>19</v>
      </c>
      <c r="C66" s="245" t="s">
        <v>20</v>
      </c>
      <c r="D66" s="245" t="s">
        <v>21</v>
      </c>
      <c r="E66" s="245" t="s">
        <v>22</v>
      </c>
      <c r="F66" s="14" t="s">
        <v>23</v>
      </c>
      <c r="G66" s="245" t="s">
        <v>24</v>
      </c>
      <c r="H66" s="264"/>
    </row>
    <row r="67" spans="2:9" ht="12.95" customHeight="1" x14ac:dyDescent="0.2">
      <c r="B67" s="245">
        <v>1</v>
      </c>
      <c r="C67" s="245">
        <v>2</v>
      </c>
      <c r="D67" s="245">
        <v>3</v>
      </c>
      <c r="E67" s="245">
        <v>4</v>
      </c>
      <c r="F67" s="245" t="s">
        <v>25</v>
      </c>
      <c r="G67" s="245">
        <v>6</v>
      </c>
      <c r="H67" s="264"/>
    </row>
    <row r="68" spans="2:9" ht="12.95" customHeight="1" x14ac:dyDescent="0.2">
      <c r="B68" s="96">
        <v>1</v>
      </c>
      <c r="C68" s="361" t="s">
        <v>228</v>
      </c>
      <c r="D68" s="96">
        <v>0</v>
      </c>
      <c r="E68" s="96">
        <v>0</v>
      </c>
      <c r="F68" s="96">
        <f>D68-E68</f>
        <v>0</v>
      </c>
      <c r="G68" s="105"/>
      <c r="H68" s="264"/>
    </row>
    <row r="69" spans="2:9" ht="12.95" customHeight="1" x14ac:dyDescent="0.2">
      <c r="B69" s="96">
        <v>2</v>
      </c>
      <c r="C69" s="361" t="s">
        <v>229</v>
      </c>
      <c r="D69" s="96">
        <v>15</v>
      </c>
      <c r="E69" s="96">
        <v>15</v>
      </c>
      <c r="F69" s="96">
        <f t="shared" ref="F69:F91" si="5">D69-E69</f>
        <v>0</v>
      </c>
      <c r="G69" s="105">
        <f t="shared" ref="G69:G92" si="6">F69/D69</f>
        <v>0</v>
      </c>
      <c r="H69" s="264"/>
    </row>
    <row r="70" spans="2:9" ht="12.95" customHeight="1" x14ac:dyDescent="0.2">
      <c r="B70" s="96">
        <v>3</v>
      </c>
      <c r="C70" s="361" t="s">
        <v>230</v>
      </c>
      <c r="D70" s="96">
        <v>24</v>
      </c>
      <c r="E70" s="96">
        <v>24</v>
      </c>
      <c r="F70" s="96">
        <f t="shared" si="5"/>
        <v>0</v>
      </c>
      <c r="G70" s="105">
        <f t="shared" si="6"/>
        <v>0</v>
      </c>
      <c r="H70" s="264"/>
    </row>
    <row r="71" spans="2:9" ht="12.95" customHeight="1" x14ac:dyDescent="0.2">
      <c r="B71" s="96">
        <v>4</v>
      </c>
      <c r="C71" s="361" t="s">
        <v>231</v>
      </c>
      <c r="D71" s="96">
        <v>7</v>
      </c>
      <c r="E71" s="96">
        <v>7</v>
      </c>
      <c r="F71" s="96">
        <f t="shared" si="5"/>
        <v>0</v>
      </c>
      <c r="G71" s="105">
        <f t="shared" si="6"/>
        <v>0</v>
      </c>
      <c r="H71" s="264"/>
    </row>
    <row r="72" spans="2:9" ht="12.95" customHeight="1" x14ac:dyDescent="0.2">
      <c r="B72" s="96">
        <v>5</v>
      </c>
      <c r="C72" s="361" t="s">
        <v>232</v>
      </c>
      <c r="D72" s="96">
        <v>0</v>
      </c>
      <c r="E72" s="96">
        <v>0</v>
      </c>
      <c r="F72" s="96">
        <f t="shared" si="5"/>
        <v>0</v>
      </c>
      <c r="G72" s="105"/>
      <c r="H72" s="264"/>
    </row>
    <row r="73" spans="2:9" ht="12.95" customHeight="1" x14ac:dyDescent="0.2">
      <c r="B73" s="96">
        <v>6</v>
      </c>
      <c r="C73" s="361" t="s">
        <v>233</v>
      </c>
      <c r="D73" s="96">
        <v>0</v>
      </c>
      <c r="E73" s="96">
        <v>0</v>
      </c>
      <c r="F73" s="96">
        <f t="shared" si="5"/>
        <v>0</v>
      </c>
      <c r="G73" s="105"/>
      <c r="H73" s="264"/>
    </row>
    <row r="74" spans="2:9" ht="12.95" customHeight="1" x14ac:dyDescent="0.2">
      <c r="B74" s="96">
        <v>7</v>
      </c>
      <c r="C74" s="361" t="s">
        <v>234</v>
      </c>
      <c r="D74" s="96">
        <v>6</v>
      </c>
      <c r="E74" s="96">
        <v>6</v>
      </c>
      <c r="F74" s="96">
        <f t="shared" si="5"/>
        <v>0</v>
      </c>
      <c r="G74" s="105">
        <f t="shared" si="6"/>
        <v>0</v>
      </c>
      <c r="H74" s="264"/>
    </row>
    <row r="75" spans="2:9" ht="12.95" customHeight="1" x14ac:dyDescent="0.2">
      <c r="B75" s="96">
        <v>8</v>
      </c>
      <c r="C75" s="361" t="s">
        <v>235</v>
      </c>
      <c r="D75" s="96">
        <v>0</v>
      </c>
      <c r="E75" s="96">
        <v>0</v>
      </c>
      <c r="F75" s="96">
        <f t="shared" si="5"/>
        <v>0</v>
      </c>
      <c r="G75" s="105"/>
      <c r="H75" s="264"/>
    </row>
    <row r="76" spans="2:9" ht="12.95" customHeight="1" x14ac:dyDescent="0.2">
      <c r="B76" s="96">
        <v>9</v>
      </c>
      <c r="C76" s="361" t="s">
        <v>236</v>
      </c>
      <c r="D76" s="96">
        <v>0</v>
      </c>
      <c r="E76" s="96">
        <v>0</v>
      </c>
      <c r="F76" s="96">
        <f t="shared" si="5"/>
        <v>0</v>
      </c>
      <c r="G76" s="105"/>
      <c r="H76" s="264"/>
    </row>
    <row r="77" spans="2:9" ht="12.95" customHeight="1" x14ac:dyDescent="0.2">
      <c r="B77" s="96">
        <v>10</v>
      </c>
      <c r="C77" s="361" t="s">
        <v>237</v>
      </c>
      <c r="D77" s="96">
        <v>0</v>
      </c>
      <c r="E77" s="96">
        <v>0</v>
      </c>
      <c r="F77" s="96">
        <f t="shared" si="5"/>
        <v>0</v>
      </c>
      <c r="G77" s="105"/>
      <c r="H77" s="264"/>
    </row>
    <row r="78" spans="2:9" ht="12.95" customHeight="1" x14ac:dyDescent="0.2">
      <c r="B78" s="96">
        <v>11</v>
      </c>
      <c r="C78" s="361" t="s">
        <v>238</v>
      </c>
      <c r="D78" s="96">
        <v>3</v>
      </c>
      <c r="E78" s="96">
        <v>3</v>
      </c>
      <c r="F78" s="96">
        <f t="shared" si="5"/>
        <v>0</v>
      </c>
      <c r="G78" s="105">
        <f t="shared" si="6"/>
        <v>0</v>
      </c>
      <c r="H78" s="264"/>
    </row>
    <row r="79" spans="2:9" ht="12.95" customHeight="1" x14ac:dyDescent="0.2">
      <c r="B79" s="96">
        <v>12</v>
      </c>
      <c r="C79" s="361" t="s">
        <v>239</v>
      </c>
      <c r="D79" s="96">
        <v>0</v>
      </c>
      <c r="E79" s="96">
        <v>0</v>
      </c>
      <c r="F79" s="96">
        <f t="shared" si="5"/>
        <v>0</v>
      </c>
      <c r="G79" s="105"/>
      <c r="H79" s="264"/>
    </row>
    <row r="80" spans="2:9" ht="12.95" customHeight="1" x14ac:dyDescent="0.2">
      <c r="B80" s="96">
        <v>13</v>
      </c>
      <c r="C80" s="361" t="s">
        <v>240</v>
      </c>
      <c r="D80" s="96">
        <v>0</v>
      </c>
      <c r="E80" s="96">
        <v>0</v>
      </c>
      <c r="F80" s="96">
        <f t="shared" si="5"/>
        <v>0</v>
      </c>
      <c r="G80" s="105"/>
      <c r="H80" s="264"/>
    </row>
    <row r="81" spans="2:9" ht="12.95" customHeight="1" x14ac:dyDescent="0.2">
      <c r="B81" s="96">
        <v>14</v>
      </c>
      <c r="C81" s="361" t="s">
        <v>241</v>
      </c>
      <c r="D81" s="96">
        <v>92</v>
      </c>
      <c r="E81" s="96">
        <v>92</v>
      </c>
      <c r="F81" s="96">
        <f t="shared" si="5"/>
        <v>0</v>
      </c>
      <c r="G81" s="105">
        <f t="shared" si="6"/>
        <v>0</v>
      </c>
      <c r="H81" s="264"/>
    </row>
    <row r="82" spans="2:9" ht="12.95" customHeight="1" x14ac:dyDescent="0.2">
      <c r="B82" s="96">
        <v>15</v>
      </c>
      <c r="C82" s="361" t="s">
        <v>242</v>
      </c>
      <c r="D82" s="96">
        <v>0</v>
      </c>
      <c r="E82" s="96">
        <v>0</v>
      </c>
      <c r="F82" s="96">
        <f t="shared" si="5"/>
        <v>0</v>
      </c>
      <c r="G82" s="105"/>
      <c r="H82" s="264"/>
    </row>
    <row r="83" spans="2:9" ht="12.95" customHeight="1" x14ac:dyDescent="0.2">
      <c r="B83" s="96">
        <v>16</v>
      </c>
      <c r="C83" s="361" t="s">
        <v>243</v>
      </c>
      <c r="D83" s="96">
        <v>0</v>
      </c>
      <c r="E83" s="96">
        <v>0</v>
      </c>
      <c r="F83" s="96">
        <f t="shared" si="5"/>
        <v>0</v>
      </c>
      <c r="G83" s="105"/>
      <c r="H83" s="264"/>
    </row>
    <row r="84" spans="2:9" ht="12.95" customHeight="1" x14ac:dyDescent="0.2">
      <c r="B84" s="96">
        <v>17</v>
      </c>
      <c r="C84" s="361" t="s">
        <v>244</v>
      </c>
      <c r="D84" s="96">
        <v>3</v>
      </c>
      <c r="E84" s="96">
        <v>3</v>
      </c>
      <c r="F84" s="96">
        <f t="shared" si="5"/>
        <v>0</v>
      </c>
      <c r="G84" s="105">
        <f t="shared" si="6"/>
        <v>0</v>
      </c>
      <c r="H84" s="264"/>
    </row>
    <row r="85" spans="2:9" ht="12.95" customHeight="1" x14ac:dyDescent="0.2">
      <c r="B85" s="96">
        <v>18</v>
      </c>
      <c r="C85" s="361" t="s">
        <v>245</v>
      </c>
      <c r="D85" s="96">
        <v>41</v>
      </c>
      <c r="E85" s="96">
        <v>41</v>
      </c>
      <c r="F85" s="96">
        <f t="shared" si="5"/>
        <v>0</v>
      </c>
      <c r="G85" s="105">
        <f t="shared" si="6"/>
        <v>0</v>
      </c>
      <c r="H85" s="264"/>
    </row>
    <row r="86" spans="2:9" ht="12.95" customHeight="1" x14ac:dyDescent="0.2">
      <c r="B86" s="96">
        <v>19</v>
      </c>
      <c r="C86" s="361" t="s">
        <v>246</v>
      </c>
      <c r="D86" s="96">
        <v>24</v>
      </c>
      <c r="E86" s="96">
        <v>24</v>
      </c>
      <c r="F86" s="96">
        <f t="shared" si="5"/>
        <v>0</v>
      </c>
      <c r="G86" s="105">
        <f t="shared" si="6"/>
        <v>0</v>
      </c>
      <c r="H86" s="264"/>
    </row>
    <row r="87" spans="2:9" ht="12.95" customHeight="1" x14ac:dyDescent="0.2">
      <c r="B87" s="96">
        <v>20</v>
      </c>
      <c r="C87" s="361" t="s">
        <v>247</v>
      </c>
      <c r="D87" s="96">
        <v>7</v>
      </c>
      <c r="E87" s="96">
        <v>7</v>
      </c>
      <c r="F87" s="96">
        <f t="shared" si="5"/>
        <v>0</v>
      </c>
      <c r="G87" s="105">
        <f t="shared" si="6"/>
        <v>0</v>
      </c>
      <c r="H87" s="264"/>
    </row>
    <row r="88" spans="2:9" ht="12.95" customHeight="1" x14ac:dyDescent="0.2">
      <c r="B88" s="96">
        <v>21</v>
      </c>
      <c r="C88" s="361" t="s">
        <v>248</v>
      </c>
      <c r="D88" s="96">
        <v>1</v>
      </c>
      <c r="E88" s="96">
        <v>1</v>
      </c>
      <c r="F88" s="96">
        <f t="shared" si="5"/>
        <v>0</v>
      </c>
      <c r="G88" s="105">
        <f t="shared" si="6"/>
        <v>0</v>
      </c>
      <c r="H88" s="264"/>
    </row>
    <row r="89" spans="2:9" ht="12.95" customHeight="1" x14ac:dyDescent="0.2">
      <c r="B89" s="96">
        <v>22</v>
      </c>
      <c r="C89" s="361" t="s">
        <v>249</v>
      </c>
      <c r="D89" s="96">
        <v>2</v>
      </c>
      <c r="E89" s="96">
        <v>2</v>
      </c>
      <c r="F89" s="96">
        <f t="shared" si="5"/>
        <v>0</v>
      </c>
      <c r="G89" s="105">
        <f t="shared" si="6"/>
        <v>0</v>
      </c>
      <c r="H89" s="264"/>
    </row>
    <row r="90" spans="2:9" ht="12.95" customHeight="1" x14ac:dyDescent="0.2">
      <c r="B90" s="96">
        <v>23</v>
      </c>
      <c r="C90" s="361" t="s">
        <v>250</v>
      </c>
      <c r="D90" s="96">
        <v>11</v>
      </c>
      <c r="E90" s="96">
        <v>11</v>
      </c>
      <c r="F90" s="96">
        <f t="shared" si="5"/>
        <v>0</v>
      </c>
      <c r="G90" s="105">
        <f t="shared" si="6"/>
        <v>0</v>
      </c>
      <c r="H90" s="264"/>
    </row>
    <row r="91" spans="2:9" ht="12.95" customHeight="1" x14ac:dyDescent="0.2">
      <c r="B91" s="96">
        <v>24</v>
      </c>
      <c r="C91" s="361" t="s">
        <v>251</v>
      </c>
      <c r="D91" s="96">
        <v>0</v>
      </c>
      <c r="E91" s="96">
        <v>0</v>
      </c>
      <c r="F91" s="96">
        <f t="shared" si="5"/>
        <v>0</v>
      </c>
      <c r="G91" s="105"/>
      <c r="H91" s="264"/>
    </row>
    <row r="92" spans="2:9" ht="12.95" customHeight="1" x14ac:dyDescent="0.2">
      <c r="B92" s="111"/>
      <c r="C92" s="112" t="s">
        <v>26</v>
      </c>
      <c r="D92" s="109">
        <f>SUM(D68:D91)</f>
        <v>236</v>
      </c>
      <c r="E92" s="109">
        <f t="shared" ref="E92:F92" si="7">SUM(E68:E91)</f>
        <v>236</v>
      </c>
      <c r="F92" s="109">
        <f t="shared" si="7"/>
        <v>0</v>
      </c>
      <c r="G92" s="113">
        <f t="shared" si="6"/>
        <v>0</v>
      </c>
      <c r="H92" s="264"/>
    </row>
    <row r="93" spans="2:9" ht="24" customHeight="1" x14ac:dyDescent="0.2">
      <c r="B93" s="463" t="s">
        <v>178</v>
      </c>
      <c r="C93" s="463"/>
      <c r="D93" s="463"/>
      <c r="E93" s="463"/>
      <c r="F93" s="463"/>
      <c r="G93" s="463"/>
      <c r="H93" s="463"/>
      <c r="I93" s="463"/>
    </row>
    <row r="94" spans="2:9" ht="57" x14ac:dyDescent="0.2">
      <c r="B94" s="245" t="s">
        <v>19</v>
      </c>
      <c r="C94" s="245" t="s">
        <v>20</v>
      </c>
      <c r="D94" s="245" t="s">
        <v>21</v>
      </c>
      <c r="E94" s="245" t="s">
        <v>22</v>
      </c>
      <c r="F94" s="14" t="s">
        <v>23</v>
      </c>
      <c r="G94" s="245" t="s">
        <v>24</v>
      </c>
      <c r="H94" s="162"/>
      <c r="I94" s="149"/>
    </row>
    <row r="95" spans="2:9" ht="15" customHeight="1" x14ac:dyDescent="0.2">
      <c r="B95" s="245">
        <v>1</v>
      </c>
      <c r="C95" s="245">
        <v>2</v>
      </c>
      <c r="D95" s="245">
        <v>3</v>
      </c>
      <c r="E95" s="245">
        <v>4</v>
      </c>
      <c r="F95" s="245" t="s">
        <v>25</v>
      </c>
      <c r="G95" s="245">
        <v>6</v>
      </c>
      <c r="H95" s="162"/>
      <c r="I95" s="149"/>
    </row>
    <row r="96" spans="2:9" ht="12.95" customHeight="1" x14ac:dyDescent="0.2">
      <c r="B96" s="96">
        <v>1</v>
      </c>
      <c r="C96" s="361" t="s">
        <v>228</v>
      </c>
      <c r="D96" s="7">
        <v>299</v>
      </c>
      <c r="E96" s="7">
        <v>299</v>
      </c>
      <c r="F96" s="96">
        <f>D96-E96</f>
        <v>0</v>
      </c>
      <c r="G96" s="79">
        <f>F96/D96</f>
        <v>0</v>
      </c>
      <c r="H96" s="162"/>
      <c r="I96" s="149"/>
    </row>
    <row r="97" spans="2:9" ht="12.95" customHeight="1" x14ac:dyDescent="0.2">
      <c r="B97" s="96">
        <v>2</v>
      </c>
      <c r="C97" s="361" t="s">
        <v>229</v>
      </c>
      <c r="D97" s="7">
        <v>897</v>
      </c>
      <c r="E97" s="7">
        <v>897</v>
      </c>
      <c r="F97" s="96">
        <f t="shared" ref="F97:F119" si="8">D97-E97</f>
        <v>0</v>
      </c>
      <c r="G97" s="79">
        <f t="shared" ref="G97:G119" si="9">F97/D97</f>
        <v>0</v>
      </c>
      <c r="H97" s="162"/>
      <c r="I97" s="149"/>
    </row>
    <row r="98" spans="2:9" ht="12.95" customHeight="1" x14ac:dyDescent="0.2">
      <c r="B98" s="96">
        <v>3</v>
      </c>
      <c r="C98" s="361" t="s">
        <v>230</v>
      </c>
      <c r="D98" s="7">
        <v>750</v>
      </c>
      <c r="E98" s="7">
        <v>750</v>
      </c>
      <c r="F98" s="96">
        <f t="shared" si="8"/>
        <v>0</v>
      </c>
      <c r="G98" s="79">
        <f t="shared" si="9"/>
        <v>0</v>
      </c>
      <c r="H98" s="162"/>
      <c r="I98" s="149"/>
    </row>
    <row r="99" spans="2:9" ht="12.95" customHeight="1" x14ac:dyDescent="0.2">
      <c r="B99" s="96">
        <v>4</v>
      </c>
      <c r="C99" s="361" t="s">
        <v>231</v>
      </c>
      <c r="D99" s="7">
        <v>846</v>
      </c>
      <c r="E99" s="7">
        <v>846</v>
      </c>
      <c r="F99" s="96">
        <f t="shared" si="8"/>
        <v>0</v>
      </c>
      <c r="G99" s="79">
        <f t="shared" si="9"/>
        <v>0</v>
      </c>
      <c r="H99" s="162"/>
      <c r="I99" s="149"/>
    </row>
    <row r="100" spans="2:9" ht="12.95" customHeight="1" x14ac:dyDescent="0.2">
      <c r="B100" s="96">
        <v>5</v>
      </c>
      <c r="C100" s="361" t="s">
        <v>232</v>
      </c>
      <c r="D100" s="7">
        <v>672</v>
      </c>
      <c r="E100" s="7">
        <v>672</v>
      </c>
      <c r="F100" s="96">
        <f t="shared" si="8"/>
        <v>0</v>
      </c>
      <c r="G100" s="79">
        <f t="shared" si="9"/>
        <v>0</v>
      </c>
      <c r="H100" s="162"/>
      <c r="I100" s="149"/>
    </row>
    <row r="101" spans="2:9" ht="12.95" customHeight="1" x14ac:dyDescent="0.2">
      <c r="B101" s="96">
        <v>6</v>
      </c>
      <c r="C101" s="361" t="s">
        <v>233</v>
      </c>
      <c r="D101" s="7">
        <v>360</v>
      </c>
      <c r="E101" s="7">
        <v>360</v>
      </c>
      <c r="F101" s="96">
        <f t="shared" si="8"/>
        <v>0</v>
      </c>
      <c r="G101" s="79">
        <f t="shared" si="9"/>
        <v>0</v>
      </c>
      <c r="H101" s="162"/>
      <c r="I101" s="149"/>
    </row>
    <row r="102" spans="2:9" ht="12.95" customHeight="1" x14ac:dyDescent="0.2">
      <c r="B102" s="96">
        <v>7</v>
      </c>
      <c r="C102" s="361" t="s">
        <v>234</v>
      </c>
      <c r="D102" s="7">
        <v>499</v>
      </c>
      <c r="E102" s="7">
        <v>499</v>
      </c>
      <c r="F102" s="96">
        <f t="shared" si="8"/>
        <v>0</v>
      </c>
      <c r="G102" s="79">
        <f t="shared" si="9"/>
        <v>0</v>
      </c>
      <c r="H102" s="162"/>
      <c r="I102" s="149"/>
    </row>
    <row r="103" spans="2:9" ht="12.95" customHeight="1" x14ac:dyDescent="0.2">
      <c r="B103" s="96">
        <v>8</v>
      </c>
      <c r="C103" s="361" t="s">
        <v>235</v>
      </c>
      <c r="D103" s="7">
        <v>150</v>
      </c>
      <c r="E103" s="7">
        <v>150</v>
      </c>
      <c r="F103" s="96">
        <f t="shared" si="8"/>
        <v>0</v>
      </c>
      <c r="G103" s="79">
        <f t="shared" si="9"/>
        <v>0</v>
      </c>
      <c r="H103" s="162"/>
      <c r="I103" s="149"/>
    </row>
    <row r="104" spans="2:9" ht="12.95" customHeight="1" x14ac:dyDescent="0.2">
      <c r="B104" s="96">
        <v>9</v>
      </c>
      <c r="C104" s="361" t="s">
        <v>236</v>
      </c>
      <c r="D104" s="7">
        <v>853</v>
      </c>
      <c r="E104" s="7">
        <v>853</v>
      </c>
      <c r="F104" s="96">
        <f t="shared" si="8"/>
        <v>0</v>
      </c>
      <c r="G104" s="79">
        <f t="shared" si="9"/>
        <v>0</v>
      </c>
      <c r="H104" s="162"/>
      <c r="I104" s="149"/>
    </row>
    <row r="105" spans="2:9" ht="12.95" customHeight="1" x14ac:dyDescent="0.2">
      <c r="B105" s="96">
        <v>10</v>
      </c>
      <c r="C105" s="361" t="s">
        <v>237</v>
      </c>
      <c r="D105" s="7">
        <v>672</v>
      </c>
      <c r="E105" s="7">
        <v>672</v>
      </c>
      <c r="F105" s="96">
        <f t="shared" si="8"/>
        <v>0</v>
      </c>
      <c r="G105" s="79">
        <f t="shared" si="9"/>
        <v>0</v>
      </c>
      <c r="H105" s="162"/>
      <c r="I105" s="149"/>
    </row>
    <row r="106" spans="2:9" ht="12.95" customHeight="1" x14ac:dyDescent="0.2">
      <c r="B106" s="96">
        <v>11</v>
      </c>
      <c r="C106" s="361" t="s">
        <v>238</v>
      </c>
      <c r="D106" s="7">
        <v>412</v>
      </c>
      <c r="E106" s="7">
        <v>412</v>
      </c>
      <c r="F106" s="96">
        <f t="shared" si="8"/>
        <v>0</v>
      </c>
      <c r="G106" s="79">
        <v>0</v>
      </c>
      <c r="H106" s="162"/>
      <c r="I106" s="149"/>
    </row>
    <row r="107" spans="2:9" ht="12.95" customHeight="1" x14ac:dyDescent="0.2">
      <c r="B107" s="96">
        <v>12</v>
      </c>
      <c r="C107" s="361" t="s">
        <v>239</v>
      </c>
      <c r="D107" s="7">
        <v>535</v>
      </c>
      <c r="E107" s="7">
        <v>535</v>
      </c>
      <c r="F107" s="96">
        <f t="shared" si="8"/>
        <v>0</v>
      </c>
      <c r="G107" s="79">
        <f t="shared" si="9"/>
        <v>0</v>
      </c>
      <c r="H107" s="162"/>
      <c r="I107" s="149"/>
    </row>
    <row r="108" spans="2:9" ht="12.95" customHeight="1" x14ac:dyDescent="0.2">
      <c r="B108" s="96">
        <v>13</v>
      </c>
      <c r="C108" s="361" t="s">
        <v>240</v>
      </c>
      <c r="D108" s="7">
        <v>700</v>
      </c>
      <c r="E108" s="7">
        <v>700</v>
      </c>
      <c r="F108" s="96">
        <f t="shared" si="8"/>
        <v>0</v>
      </c>
      <c r="G108" s="79">
        <v>0</v>
      </c>
      <c r="H108" s="162"/>
      <c r="I108" s="149"/>
    </row>
    <row r="109" spans="2:9" ht="12.95" customHeight="1" x14ac:dyDescent="0.2">
      <c r="B109" s="96">
        <v>14</v>
      </c>
      <c r="C109" s="361" t="s">
        <v>241</v>
      </c>
      <c r="D109" s="7">
        <v>1076</v>
      </c>
      <c r="E109" s="7">
        <v>1076</v>
      </c>
      <c r="F109" s="96">
        <f t="shared" si="8"/>
        <v>0</v>
      </c>
      <c r="G109" s="79">
        <v>0</v>
      </c>
      <c r="H109" s="162"/>
      <c r="I109" s="149"/>
    </row>
    <row r="110" spans="2:9" ht="12.95" customHeight="1" x14ac:dyDescent="0.2">
      <c r="B110" s="96">
        <v>15</v>
      </c>
      <c r="C110" s="361" t="s">
        <v>242</v>
      </c>
      <c r="D110" s="7">
        <v>1164</v>
      </c>
      <c r="E110" s="7">
        <v>1164</v>
      </c>
      <c r="F110" s="96">
        <f t="shared" si="8"/>
        <v>0</v>
      </c>
      <c r="G110" s="79">
        <f t="shared" si="9"/>
        <v>0</v>
      </c>
      <c r="H110" s="162"/>
      <c r="I110" s="149"/>
    </row>
    <row r="111" spans="2:9" ht="12.95" customHeight="1" x14ac:dyDescent="0.2">
      <c r="B111" s="96">
        <v>16</v>
      </c>
      <c r="C111" s="361" t="s">
        <v>243</v>
      </c>
      <c r="D111" s="7">
        <v>1153</v>
      </c>
      <c r="E111" s="7">
        <v>1153</v>
      </c>
      <c r="F111" s="96">
        <f t="shared" si="8"/>
        <v>0</v>
      </c>
      <c r="G111" s="79">
        <f t="shared" si="9"/>
        <v>0</v>
      </c>
      <c r="H111" s="162"/>
      <c r="I111" s="149"/>
    </row>
    <row r="112" spans="2:9" ht="12.95" customHeight="1" x14ac:dyDescent="0.2">
      <c r="B112" s="96">
        <v>17</v>
      </c>
      <c r="C112" s="361" t="s">
        <v>244</v>
      </c>
      <c r="D112" s="7">
        <v>777</v>
      </c>
      <c r="E112" s="7">
        <v>777</v>
      </c>
      <c r="F112" s="96">
        <f t="shared" si="8"/>
        <v>0</v>
      </c>
      <c r="G112" s="79">
        <f t="shared" si="9"/>
        <v>0</v>
      </c>
      <c r="H112" s="162"/>
      <c r="I112" s="149"/>
    </row>
    <row r="113" spans="2:14" ht="12.95" customHeight="1" x14ac:dyDescent="0.2">
      <c r="B113" s="96">
        <v>18</v>
      </c>
      <c r="C113" s="361" t="s">
        <v>245</v>
      </c>
      <c r="D113" s="7">
        <v>1257</v>
      </c>
      <c r="E113" s="7">
        <v>1257</v>
      </c>
      <c r="F113" s="96">
        <f t="shared" si="8"/>
        <v>0</v>
      </c>
      <c r="G113" s="79">
        <f t="shared" si="9"/>
        <v>0</v>
      </c>
      <c r="H113" s="162"/>
      <c r="I113" s="149"/>
    </row>
    <row r="114" spans="2:14" ht="12.95" customHeight="1" x14ac:dyDescent="0.2">
      <c r="B114" s="96">
        <v>19</v>
      </c>
      <c r="C114" s="361" t="s">
        <v>246</v>
      </c>
      <c r="D114" s="7">
        <v>1177</v>
      </c>
      <c r="E114" s="7">
        <v>1177</v>
      </c>
      <c r="F114" s="96">
        <f t="shared" si="8"/>
        <v>0</v>
      </c>
      <c r="G114" s="79">
        <f t="shared" si="9"/>
        <v>0</v>
      </c>
      <c r="H114" s="162"/>
      <c r="I114" s="149"/>
    </row>
    <row r="115" spans="2:14" ht="12.95" customHeight="1" x14ac:dyDescent="0.2">
      <c r="B115" s="96">
        <v>20</v>
      </c>
      <c r="C115" s="361" t="s">
        <v>247</v>
      </c>
      <c r="D115" s="7">
        <v>832</v>
      </c>
      <c r="E115" s="7">
        <v>832</v>
      </c>
      <c r="F115" s="96">
        <f t="shared" si="8"/>
        <v>0</v>
      </c>
      <c r="G115" s="79">
        <f t="shared" si="9"/>
        <v>0</v>
      </c>
      <c r="H115" s="162"/>
      <c r="I115" s="149"/>
    </row>
    <row r="116" spans="2:14" ht="12.95" customHeight="1" x14ac:dyDescent="0.2">
      <c r="B116" s="96">
        <v>21</v>
      </c>
      <c r="C116" s="361" t="s">
        <v>248</v>
      </c>
      <c r="D116" s="7">
        <v>120</v>
      </c>
      <c r="E116" s="7">
        <v>120</v>
      </c>
      <c r="F116" s="96">
        <f t="shared" si="8"/>
        <v>0</v>
      </c>
      <c r="G116" s="79">
        <f t="shared" si="9"/>
        <v>0</v>
      </c>
      <c r="H116" s="162"/>
      <c r="I116" s="149"/>
    </row>
    <row r="117" spans="2:14" ht="12.95" customHeight="1" x14ac:dyDescent="0.2">
      <c r="B117" s="96">
        <v>22</v>
      </c>
      <c r="C117" s="361" t="s">
        <v>249</v>
      </c>
      <c r="D117" s="7">
        <v>304</v>
      </c>
      <c r="E117" s="7">
        <v>304</v>
      </c>
      <c r="F117" s="96">
        <f t="shared" si="8"/>
        <v>0</v>
      </c>
      <c r="G117" s="79">
        <f t="shared" si="9"/>
        <v>0</v>
      </c>
      <c r="H117" s="162"/>
      <c r="I117" s="149"/>
    </row>
    <row r="118" spans="2:14" ht="12.95" customHeight="1" x14ac:dyDescent="0.2">
      <c r="B118" s="96">
        <v>23</v>
      </c>
      <c r="C118" s="361" t="s">
        <v>250</v>
      </c>
      <c r="D118" s="7">
        <v>402</v>
      </c>
      <c r="E118" s="7">
        <v>402</v>
      </c>
      <c r="F118" s="96">
        <f t="shared" si="8"/>
        <v>0</v>
      </c>
      <c r="G118" s="79">
        <f t="shared" si="9"/>
        <v>0</v>
      </c>
      <c r="H118" s="162"/>
      <c r="I118" s="149"/>
    </row>
    <row r="119" spans="2:14" ht="12.95" customHeight="1" x14ac:dyDescent="0.2">
      <c r="B119" s="96">
        <v>24</v>
      </c>
      <c r="C119" s="361" t="s">
        <v>251</v>
      </c>
      <c r="D119" s="7">
        <v>63</v>
      </c>
      <c r="E119" s="7">
        <v>63</v>
      </c>
      <c r="F119" s="96">
        <f t="shared" si="8"/>
        <v>0</v>
      </c>
      <c r="G119" s="79">
        <f t="shared" si="9"/>
        <v>0</v>
      </c>
      <c r="H119" s="162"/>
      <c r="I119" s="149"/>
    </row>
    <row r="120" spans="2:14" ht="17.25" customHeight="1" x14ac:dyDescent="0.25">
      <c r="B120" s="18"/>
      <c r="C120" s="1" t="s">
        <v>26</v>
      </c>
      <c r="D120" s="22">
        <f>SUM(D96:D119)</f>
        <v>15970</v>
      </c>
      <c r="E120" s="22">
        <f t="shared" ref="E120:F120" si="10">SUM(E96:E119)</f>
        <v>15970</v>
      </c>
      <c r="F120" s="22">
        <f t="shared" si="10"/>
        <v>0</v>
      </c>
      <c r="G120" s="78">
        <f>F120/D120</f>
        <v>0</v>
      </c>
      <c r="H120" s="162"/>
      <c r="I120" s="149"/>
    </row>
    <row r="121" spans="2:14" ht="12.95" customHeight="1" x14ac:dyDescent="0.2">
      <c r="B121" s="276"/>
      <c r="C121" s="277"/>
      <c r="D121" s="278"/>
      <c r="E121" s="440"/>
      <c r="F121" s="279"/>
      <c r="G121" s="280"/>
      <c r="H121" s="264"/>
    </row>
    <row r="122" spans="2:14" ht="12.95" customHeight="1" x14ac:dyDescent="0.2">
      <c r="B122" s="276"/>
      <c r="C122" s="277"/>
      <c r="D122" s="278"/>
      <c r="E122" s="440"/>
      <c r="F122" s="279"/>
      <c r="G122" s="280"/>
      <c r="H122" s="264"/>
    </row>
    <row r="123" spans="2:14" ht="27" customHeight="1" x14ac:dyDescent="0.2">
      <c r="B123" s="462" t="s">
        <v>252</v>
      </c>
      <c r="C123" s="462"/>
      <c r="D123" s="462"/>
      <c r="E123" s="462"/>
      <c r="F123" s="462"/>
      <c r="G123" s="462"/>
      <c r="H123" s="462"/>
    </row>
    <row r="124" spans="2:14" ht="51" x14ac:dyDescent="0.2">
      <c r="B124" s="245" t="s">
        <v>19</v>
      </c>
      <c r="C124" s="245" t="s">
        <v>20</v>
      </c>
      <c r="D124" s="245" t="s">
        <v>179</v>
      </c>
      <c r="E124" s="441" t="s">
        <v>94</v>
      </c>
      <c r="F124" s="14" t="s">
        <v>6</v>
      </c>
      <c r="G124" s="245" t="s">
        <v>27</v>
      </c>
      <c r="H124" s="162"/>
    </row>
    <row r="125" spans="2:14" ht="12.95" customHeight="1" x14ac:dyDescent="0.2">
      <c r="B125" s="202" t="s">
        <v>139</v>
      </c>
      <c r="C125" s="202" t="s">
        <v>140</v>
      </c>
      <c r="D125" s="202" t="s">
        <v>141</v>
      </c>
      <c r="E125" s="202" t="s">
        <v>142</v>
      </c>
      <c r="F125" s="245" t="s">
        <v>28</v>
      </c>
      <c r="G125" s="202" t="s">
        <v>180</v>
      </c>
      <c r="H125" s="162"/>
      <c r="K125" s="265"/>
    </row>
    <row r="126" spans="2:14" ht="12.95" customHeight="1" x14ac:dyDescent="0.2">
      <c r="B126" s="96">
        <v>1</v>
      </c>
      <c r="C126" s="361" t="s">
        <v>228</v>
      </c>
      <c r="D126" s="96">
        <v>102358</v>
      </c>
      <c r="E126" s="114">
        <v>96729</v>
      </c>
      <c r="F126" s="114">
        <f>E126-D126</f>
        <v>-5629</v>
      </c>
      <c r="G126" s="105">
        <f>F126/D126</f>
        <v>-5.49932589538678E-2</v>
      </c>
      <c r="H126" s="164"/>
      <c r="I126" s="281">
        <f t="shared" ref="I126:I149" si="11">E126/D126</f>
        <v>0.94500674104613225</v>
      </c>
      <c r="K126" s="265"/>
      <c r="L126" s="265"/>
      <c r="M126" s="265"/>
      <c r="N126" s="265"/>
    </row>
    <row r="127" spans="2:14" ht="12.95" customHeight="1" x14ac:dyDescent="0.2">
      <c r="B127" s="96">
        <v>2</v>
      </c>
      <c r="C127" s="361" t="s">
        <v>229</v>
      </c>
      <c r="D127" s="96">
        <v>330541</v>
      </c>
      <c r="E127" s="114">
        <v>307131</v>
      </c>
      <c r="F127" s="114">
        <f t="shared" ref="F127:F149" si="12">E127-D127</f>
        <v>-23410</v>
      </c>
      <c r="G127" s="105">
        <f t="shared" ref="G127:G149" si="13">F127/D127</f>
        <v>-7.082328667245516E-2</v>
      </c>
      <c r="H127" s="164"/>
      <c r="I127" s="281">
        <f t="shared" si="11"/>
        <v>0.92917671332754481</v>
      </c>
      <c r="K127" s="265"/>
      <c r="L127" s="265"/>
      <c r="M127" s="265"/>
      <c r="N127" s="265"/>
    </row>
    <row r="128" spans="2:14" ht="12.95" customHeight="1" x14ac:dyDescent="0.2">
      <c r="B128" s="96">
        <v>3</v>
      </c>
      <c r="C128" s="361" t="s">
        <v>230</v>
      </c>
      <c r="D128" s="96">
        <v>368860</v>
      </c>
      <c r="E128" s="114">
        <v>350825</v>
      </c>
      <c r="F128" s="114">
        <f t="shared" si="12"/>
        <v>-18035</v>
      </c>
      <c r="G128" s="105">
        <f t="shared" si="13"/>
        <v>-4.8893889280485818E-2</v>
      </c>
      <c r="H128" s="164"/>
      <c r="I128" s="281">
        <f t="shared" si="11"/>
        <v>0.95110611071951423</v>
      </c>
      <c r="K128" s="265"/>
      <c r="L128" s="265"/>
      <c r="M128" s="265"/>
      <c r="N128" s="265"/>
    </row>
    <row r="129" spans="2:14" ht="12.95" customHeight="1" x14ac:dyDescent="0.2">
      <c r="B129" s="96">
        <v>4</v>
      </c>
      <c r="C129" s="361" t="s">
        <v>231</v>
      </c>
      <c r="D129" s="96">
        <v>409938</v>
      </c>
      <c r="E129" s="114">
        <v>390649</v>
      </c>
      <c r="F129" s="114">
        <f t="shared" si="12"/>
        <v>-19289</v>
      </c>
      <c r="G129" s="105">
        <f t="shared" si="13"/>
        <v>-4.7053456864208733E-2</v>
      </c>
      <c r="H129" s="164"/>
      <c r="I129" s="281">
        <f t="shared" si="11"/>
        <v>0.9529465431357913</v>
      </c>
      <c r="K129" s="265"/>
      <c r="L129" s="265"/>
      <c r="M129" s="265"/>
      <c r="N129" s="265"/>
    </row>
    <row r="130" spans="2:14" ht="12.95" customHeight="1" x14ac:dyDescent="0.2">
      <c r="B130" s="96">
        <v>5</v>
      </c>
      <c r="C130" s="361" t="s">
        <v>232</v>
      </c>
      <c r="D130" s="96">
        <v>239310</v>
      </c>
      <c r="E130" s="114">
        <v>220412</v>
      </c>
      <c r="F130" s="114">
        <f t="shared" si="12"/>
        <v>-18898</v>
      </c>
      <c r="G130" s="105">
        <f t="shared" si="13"/>
        <v>-7.8968701684008186E-2</v>
      </c>
      <c r="H130" s="164"/>
      <c r="I130" s="281">
        <f t="shared" si="11"/>
        <v>0.92103129831599184</v>
      </c>
      <c r="K130" s="265"/>
      <c r="L130" s="265"/>
      <c r="M130" s="265"/>
      <c r="N130" s="265"/>
    </row>
    <row r="131" spans="2:14" ht="12.95" customHeight="1" x14ac:dyDescent="0.2">
      <c r="B131" s="96">
        <v>6</v>
      </c>
      <c r="C131" s="361" t="s">
        <v>233</v>
      </c>
      <c r="D131" s="96">
        <v>131923</v>
      </c>
      <c r="E131" s="114">
        <v>121426</v>
      </c>
      <c r="F131" s="114">
        <f t="shared" si="12"/>
        <v>-10497</v>
      </c>
      <c r="G131" s="105">
        <f t="shared" si="13"/>
        <v>-7.9569142605914051E-2</v>
      </c>
      <c r="H131" s="164"/>
      <c r="I131" s="281">
        <f t="shared" si="11"/>
        <v>0.92043085739408592</v>
      </c>
      <c r="K131" s="265"/>
      <c r="L131" s="265"/>
      <c r="M131" s="265"/>
      <c r="N131" s="265"/>
    </row>
    <row r="132" spans="2:14" ht="12.95" customHeight="1" x14ac:dyDescent="0.2">
      <c r="B132" s="96">
        <v>7</v>
      </c>
      <c r="C132" s="361" t="s">
        <v>234</v>
      </c>
      <c r="D132" s="96">
        <v>354782</v>
      </c>
      <c r="E132" s="114">
        <v>324635</v>
      </c>
      <c r="F132" s="114">
        <f t="shared" si="12"/>
        <v>-30147</v>
      </c>
      <c r="G132" s="105">
        <f t="shared" si="13"/>
        <v>-8.4973307552243346E-2</v>
      </c>
      <c r="H132" s="164"/>
      <c r="I132" s="281">
        <f t="shared" si="11"/>
        <v>0.9150266924477567</v>
      </c>
      <c r="K132" s="265"/>
      <c r="L132" s="265"/>
      <c r="M132" s="265"/>
      <c r="N132" s="265"/>
    </row>
    <row r="133" spans="2:14" ht="12.95" customHeight="1" x14ac:dyDescent="0.2">
      <c r="B133" s="96">
        <v>8</v>
      </c>
      <c r="C133" s="361" t="s">
        <v>235</v>
      </c>
      <c r="D133" s="96">
        <v>19508</v>
      </c>
      <c r="E133" s="114">
        <v>18833</v>
      </c>
      <c r="F133" s="114">
        <f t="shared" si="12"/>
        <v>-675</v>
      </c>
      <c r="G133" s="105">
        <f t="shared" si="13"/>
        <v>-3.4601189255689974E-2</v>
      </c>
      <c r="H133" s="164"/>
      <c r="I133" s="281">
        <f t="shared" si="11"/>
        <v>0.96539881074431</v>
      </c>
      <c r="K133" s="265"/>
      <c r="L133" s="265"/>
      <c r="M133" s="265"/>
      <c r="N133" s="265"/>
    </row>
    <row r="134" spans="2:14" ht="12.95" customHeight="1" x14ac:dyDescent="0.2">
      <c r="B134" s="96">
        <v>9</v>
      </c>
      <c r="C134" s="361" t="s">
        <v>236</v>
      </c>
      <c r="D134" s="96">
        <v>365966</v>
      </c>
      <c r="E134" s="114">
        <v>338771</v>
      </c>
      <c r="F134" s="114">
        <f t="shared" si="12"/>
        <v>-27195</v>
      </c>
      <c r="G134" s="105">
        <f t="shared" si="13"/>
        <v>-7.4310181820169088E-2</v>
      </c>
      <c r="H134" s="164"/>
      <c r="I134" s="281">
        <f t="shared" si="11"/>
        <v>0.92568981817983087</v>
      </c>
      <c r="K134" s="265"/>
      <c r="L134" s="265"/>
      <c r="M134" s="265"/>
      <c r="N134" s="265"/>
    </row>
    <row r="135" spans="2:14" ht="12.95" customHeight="1" x14ac:dyDescent="0.2">
      <c r="B135" s="96">
        <v>10</v>
      </c>
      <c r="C135" s="361" t="s">
        <v>237</v>
      </c>
      <c r="D135" s="96">
        <v>321607</v>
      </c>
      <c r="E135" s="114">
        <v>294832</v>
      </c>
      <c r="F135" s="114">
        <f t="shared" si="12"/>
        <v>-26775</v>
      </c>
      <c r="G135" s="105">
        <f t="shared" si="13"/>
        <v>-8.3253784898960528E-2</v>
      </c>
      <c r="H135" s="164"/>
      <c r="I135" s="281">
        <f t="shared" si="11"/>
        <v>0.91674621510103949</v>
      </c>
      <c r="K135" s="265"/>
      <c r="L135" s="265"/>
      <c r="M135" s="265"/>
      <c r="N135" s="265"/>
    </row>
    <row r="136" spans="2:14" s="252" customFormat="1" ht="12.95" customHeight="1" x14ac:dyDescent="0.2">
      <c r="B136" s="96">
        <v>11</v>
      </c>
      <c r="C136" s="361" t="s">
        <v>238</v>
      </c>
      <c r="D136" s="96">
        <v>169364</v>
      </c>
      <c r="E136" s="114">
        <v>159534</v>
      </c>
      <c r="F136" s="114">
        <f t="shared" si="12"/>
        <v>-9830</v>
      </c>
      <c r="G136" s="105">
        <f t="shared" si="13"/>
        <v>-5.8040669799957485E-2</v>
      </c>
      <c r="H136" s="164"/>
      <c r="I136" s="281">
        <f t="shared" si="11"/>
        <v>0.94195933020004252</v>
      </c>
      <c r="K136" s="265"/>
      <c r="L136" s="265"/>
      <c r="M136" s="265"/>
      <c r="N136" s="265"/>
    </row>
    <row r="137" spans="2:14" s="252" customFormat="1" ht="12.95" customHeight="1" x14ac:dyDescent="0.2">
      <c r="B137" s="96">
        <v>12</v>
      </c>
      <c r="C137" s="361" t="s">
        <v>239</v>
      </c>
      <c r="D137" s="96">
        <v>108319</v>
      </c>
      <c r="E137" s="114">
        <v>100733</v>
      </c>
      <c r="F137" s="114">
        <f t="shared" si="12"/>
        <v>-7586</v>
      </c>
      <c r="G137" s="105">
        <f t="shared" si="13"/>
        <v>-7.0033881405847542E-2</v>
      </c>
      <c r="H137" s="164"/>
      <c r="I137" s="281">
        <f t="shared" si="11"/>
        <v>0.92996611859415246</v>
      </c>
      <c r="K137" s="265"/>
      <c r="L137" s="282"/>
      <c r="M137" s="265"/>
      <c r="N137" s="265"/>
    </row>
    <row r="138" spans="2:14" s="252" customFormat="1" ht="12.95" customHeight="1" x14ac:dyDescent="0.2">
      <c r="B138" s="96">
        <v>13</v>
      </c>
      <c r="C138" s="361" t="s">
        <v>240</v>
      </c>
      <c r="D138" s="96">
        <v>425065</v>
      </c>
      <c r="E138" s="114">
        <v>391961</v>
      </c>
      <c r="F138" s="114">
        <f t="shared" si="12"/>
        <v>-33104</v>
      </c>
      <c r="G138" s="105">
        <f t="shared" si="13"/>
        <v>-7.7879853669438795E-2</v>
      </c>
      <c r="H138" s="164"/>
      <c r="I138" s="281">
        <f t="shared" si="11"/>
        <v>0.92212014633056116</v>
      </c>
      <c r="K138" s="265"/>
      <c r="L138" s="282"/>
      <c r="M138" s="265"/>
      <c r="N138" s="265"/>
    </row>
    <row r="139" spans="2:14" s="252" customFormat="1" ht="12.95" customHeight="1" x14ac:dyDescent="0.2">
      <c r="B139" s="96">
        <v>14</v>
      </c>
      <c r="C139" s="361" t="s">
        <v>241</v>
      </c>
      <c r="D139" s="96">
        <v>723705</v>
      </c>
      <c r="E139" s="114">
        <v>663998</v>
      </c>
      <c r="F139" s="114">
        <f t="shared" si="12"/>
        <v>-59707</v>
      </c>
      <c r="G139" s="105">
        <f t="shared" si="13"/>
        <v>-8.250184812872649E-2</v>
      </c>
      <c r="H139" s="164"/>
      <c r="I139" s="281">
        <f t="shared" si="11"/>
        <v>0.91749815187127348</v>
      </c>
      <c r="K139" s="265"/>
      <c r="L139" s="282"/>
      <c r="M139" s="265"/>
      <c r="N139" s="265"/>
    </row>
    <row r="140" spans="2:14" s="252" customFormat="1" ht="12.95" customHeight="1" x14ac:dyDescent="0.2">
      <c r="B140" s="96">
        <v>15</v>
      </c>
      <c r="C140" s="361" t="s">
        <v>242</v>
      </c>
      <c r="D140" s="96">
        <v>430221</v>
      </c>
      <c r="E140" s="114">
        <v>405901</v>
      </c>
      <c r="F140" s="114">
        <f t="shared" si="12"/>
        <v>-24320</v>
      </c>
      <c r="G140" s="105">
        <f t="shared" si="13"/>
        <v>-5.6529086213829634E-2</v>
      </c>
      <c r="H140" s="164"/>
      <c r="I140" s="281">
        <f t="shared" si="11"/>
        <v>0.94347091378617032</v>
      </c>
      <c r="K140" s="265"/>
      <c r="L140" s="282"/>
      <c r="M140" s="265"/>
      <c r="N140" s="265"/>
    </row>
    <row r="141" spans="2:14" s="252" customFormat="1" ht="12.95" customHeight="1" x14ac:dyDescent="0.2">
      <c r="B141" s="96">
        <v>16</v>
      </c>
      <c r="C141" s="361" t="s">
        <v>243</v>
      </c>
      <c r="D141" s="96">
        <v>428536</v>
      </c>
      <c r="E141" s="114">
        <v>404425</v>
      </c>
      <c r="F141" s="114">
        <f t="shared" si="12"/>
        <v>-24111</v>
      </c>
      <c r="G141" s="105">
        <f t="shared" si="13"/>
        <v>-5.626365112849329E-2</v>
      </c>
      <c r="H141" s="164"/>
      <c r="I141" s="281">
        <f t="shared" si="11"/>
        <v>0.9437363488715067</v>
      </c>
      <c r="K141" s="265"/>
      <c r="L141" s="282"/>
      <c r="M141" s="265"/>
      <c r="N141" s="265"/>
    </row>
    <row r="142" spans="2:14" s="252" customFormat="1" ht="12.95" customHeight="1" x14ac:dyDescent="0.2">
      <c r="B142" s="96">
        <v>17</v>
      </c>
      <c r="C142" s="361" t="s">
        <v>244</v>
      </c>
      <c r="D142" s="96">
        <v>412169</v>
      </c>
      <c r="E142" s="114">
        <v>389339</v>
      </c>
      <c r="F142" s="114">
        <f t="shared" si="12"/>
        <v>-22830</v>
      </c>
      <c r="G142" s="105">
        <f t="shared" si="13"/>
        <v>-5.538990074459748E-2</v>
      </c>
      <c r="H142" s="164"/>
      <c r="I142" s="281">
        <f t="shared" si="11"/>
        <v>0.94461009925540251</v>
      </c>
      <c r="K142" s="265"/>
      <c r="L142" s="282"/>
      <c r="M142" s="265"/>
      <c r="N142" s="265"/>
    </row>
    <row r="143" spans="2:14" s="252" customFormat="1" ht="12.95" customHeight="1" x14ac:dyDescent="0.2">
      <c r="B143" s="96">
        <v>18</v>
      </c>
      <c r="C143" s="361" t="s">
        <v>245</v>
      </c>
      <c r="D143" s="96">
        <v>631915</v>
      </c>
      <c r="E143" s="114">
        <v>580716</v>
      </c>
      <c r="F143" s="114">
        <f t="shared" si="12"/>
        <v>-51199</v>
      </c>
      <c r="G143" s="105">
        <f t="shared" si="13"/>
        <v>-8.1021972891923755E-2</v>
      </c>
      <c r="H143" s="164"/>
      <c r="I143" s="281">
        <f t="shared" si="11"/>
        <v>0.91897802710807619</v>
      </c>
      <c r="K143" s="265"/>
      <c r="L143" s="282"/>
      <c r="M143" s="265"/>
      <c r="N143" s="265"/>
    </row>
    <row r="144" spans="2:14" s="252" customFormat="1" ht="12.95" customHeight="1" x14ac:dyDescent="0.2">
      <c r="B144" s="96">
        <v>19</v>
      </c>
      <c r="C144" s="361" t="s">
        <v>246</v>
      </c>
      <c r="D144" s="96">
        <v>650630</v>
      </c>
      <c r="E144" s="114">
        <v>613373</v>
      </c>
      <c r="F144" s="114">
        <f t="shared" si="12"/>
        <v>-37257</v>
      </c>
      <c r="G144" s="105">
        <f t="shared" si="13"/>
        <v>-5.7262960515192966E-2</v>
      </c>
      <c r="H144" s="164"/>
      <c r="I144" s="281">
        <f t="shared" si="11"/>
        <v>0.94273703948480703</v>
      </c>
      <c r="K144" s="265"/>
      <c r="L144" s="282"/>
      <c r="M144" s="265"/>
      <c r="N144" s="265"/>
    </row>
    <row r="145" spans="2:14" s="252" customFormat="1" ht="12.95" customHeight="1" x14ac:dyDescent="0.2">
      <c r="B145" s="96">
        <v>20</v>
      </c>
      <c r="C145" s="361" t="s">
        <v>247</v>
      </c>
      <c r="D145" s="96">
        <v>312335</v>
      </c>
      <c r="E145" s="114">
        <v>297515</v>
      </c>
      <c r="F145" s="114">
        <f t="shared" si="12"/>
        <v>-14820</v>
      </c>
      <c r="G145" s="105">
        <f t="shared" si="13"/>
        <v>-4.7449053100036817E-2</v>
      </c>
      <c r="H145" s="164"/>
      <c r="I145" s="281">
        <f t="shared" si="11"/>
        <v>0.95255094689996322</v>
      </c>
      <c r="K145" s="265"/>
      <c r="L145" s="282"/>
      <c r="M145" s="265"/>
      <c r="N145" s="265"/>
    </row>
    <row r="146" spans="2:14" s="252" customFormat="1" ht="12.95" customHeight="1" x14ac:dyDescent="0.2">
      <c r="B146" s="96">
        <v>21</v>
      </c>
      <c r="C146" s="361" t="s">
        <v>248</v>
      </c>
      <c r="D146" s="96">
        <v>66925</v>
      </c>
      <c r="E146" s="114">
        <v>64925</v>
      </c>
      <c r="F146" s="114">
        <f t="shared" si="12"/>
        <v>-2000</v>
      </c>
      <c r="G146" s="105">
        <f t="shared" si="13"/>
        <v>-2.9884198729921554E-2</v>
      </c>
      <c r="H146" s="164"/>
      <c r="I146" s="281">
        <f t="shared" si="11"/>
        <v>0.97011580127007846</v>
      </c>
      <c r="K146" s="265"/>
      <c r="L146" s="282"/>
      <c r="M146" s="265"/>
      <c r="N146" s="265"/>
    </row>
    <row r="147" spans="2:14" s="252" customFormat="1" ht="12.95" customHeight="1" x14ac:dyDescent="0.2">
      <c r="B147" s="96">
        <v>22</v>
      </c>
      <c r="C147" s="361" t="s">
        <v>249</v>
      </c>
      <c r="D147" s="96">
        <v>180492</v>
      </c>
      <c r="E147" s="114">
        <v>171129</v>
      </c>
      <c r="F147" s="114">
        <f t="shared" si="12"/>
        <v>-9363</v>
      </c>
      <c r="G147" s="105">
        <f t="shared" si="13"/>
        <v>-5.1874875340735323E-2</v>
      </c>
      <c r="H147" s="164"/>
      <c r="I147" s="281">
        <f t="shared" si="11"/>
        <v>0.94812512465926468</v>
      </c>
      <c r="K147" s="265"/>
      <c r="L147" s="282"/>
      <c r="M147" s="265"/>
      <c r="N147" s="265"/>
    </row>
    <row r="148" spans="2:14" s="252" customFormat="1" ht="12.95" customHeight="1" x14ac:dyDescent="0.2">
      <c r="B148" s="96">
        <v>23</v>
      </c>
      <c r="C148" s="361" t="s">
        <v>250</v>
      </c>
      <c r="D148" s="96">
        <v>122035</v>
      </c>
      <c r="E148" s="114">
        <v>112026</v>
      </c>
      <c r="F148" s="114">
        <f t="shared" si="12"/>
        <v>-10009</v>
      </c>
      <c r="G148" s="105">
        <f t="shared" si="13"/>
        <v>-8.2017454009095755E-2</v>
      </c>
      <c r="H148" s="164"/>
      <c r="I148" s="281">
        <f t="shared" si="11"/>
        <v>0.91798254599090423</v>
      </c>
      <c r="K148" s="265"/>
      <c r="L148" s="282"/>
      <c r="M148" s="265"/>
      <c r="N148" s="265"/>
    </row>
    <row r="149" spans="2:14" s="252" customFormat="1" ht="12.95" customHeight="1" x14ac:dyDescent="0.2">
      <c r="B149" s="96">
        <v>24</v>
      </c>
      <c r="C149" s="361" t="s">
        <v>251</v>
      </c>
      <c r="D149" s="96">
        <v>11175</v>
      </c>
      <c r="E149" s="114">
        <v>10895</v>
      </c>
      <c r="F149" s="114">
        <f t="shared" si="12"/>
        <v>-280</v>
      </c>
      <c r="G149" s="105">
        <f t="shared" si="13"/>
        <v>-2.5055928411633111E-2</v>
      </c>
      <c r="H149" s="164"/>
      <c r="I149" s="281">
        <f t="shared" si="11"/>
        <v>0.97494407158836693</v>
      </c>
      <c r="K149" s="265"/>
      <c r="L149" s="282"/>
      <c r="M149" s="265"/>
      <c r="N149" s="265"/>
    </row>
    <row r="150" spans="2:14" s="252" customFormat="1" ht="12.95" customHeight="1" x14ac:dyDescent="0.2">
      <c r="B150" s="111"/>
      <c r="C150" s="112" t="s">
        <v>26</v>
      </c>
      <c r="D150" s="109">
        <f>SUM(D126:D149)</f>
        <v>7317679</v>
      </c>
      <c r="E150" s="118">
        <f t="shared" ref="E150:F150" si="14">SUM(E126:E149)</f>
        <v>6830713</v>
      </c>
      <c r="F150" s="109">
        <f t="shared" si="14"/>
        <v>-486966</v>
      </c>
      <c r="G150" s="113">
        <f>F150/D150</f>
        <v>-6.654651017077956E-2</v>
      </c>
      <c r="H150" s="164"/>
      <c r="I150" s="281">
        <f>E150/D150</f>
        <v>0.9334534898292205</v>
      </c>
      <c r="K150" s="265"/>
      <c r="L150" s="282"/>
      <c r="M150" s="282"/>
      <c r="N150" s="282"/>
    </row>
    <row r="151" spans="2:14" s="252" customFormat="1" ht="12.95" customHeight="1" x14ac:dyDescent="0.2">
      <c r="B151" s="283"/>
      <c r="C151" s="284"/>
      <c r="D151" s="285"/>
      <c r="E151" s="284"/>
      <c r="F151" s="285"/>
      <c r="G151" s="286"/>
      <c r="H151" s="281"/>
      <c r="I151" s="287"/>
    </row>
    <row r="152" spans="2:14" s="98" customFormat="1" ht="28.5" customHeight="1" x14ac:dyDescent="0.2">
      <c r="B152" s="462" t="s">
        <v>181</v>
      </c>
      <c r="C152" s="462"/>
      <c r="D152" s="462"/>
      <c r="E152" s="462"/>
      <c r="F152" s="462"/>
      <c r="G152" s="462"/>
      <c r="H152" s="164"/>
      <c r="I152" s="167"/>
    </row>
    <row r="153" spans="2:14" s="110" customFormat="1" ht="51" x14ac:dyDescent="0.2">
      <c r="B153" s="139" t="s">
        <v>19</v>
      </c>
      <c r="C153" s="139" t="s">
        <v>20</v>
      </c>
      <c r="D153" s="139" t="s">
        <v>148</v>
      </c>
      <c r="E153" s="139" t="s">
        <v>94</v>
      </c>
      <c r="F153" s="140" t="s">
        <v>6</v>
      </c>
      <c r="G153" s="139" t="s">
        <v>27</v>
      </c>
      <c r="H153" s="165"/>
      <c r="I153" s="222"/>
    </row>
    <row r="154" spans="2:14" s="98" customFormat="1" ht="12.95" customHeight="1" x14ac:dyDescent="0.2">
      <c r="B154" s="141" t="s">
        <v>139</v>
      </c>
      <c r="C154" s="141" t="s">
        <v>140</v>
      </c>
      <c r="D154" s="141" t="s">
        <v>141</v>
      </c>
      <c r="E154" s="141" t="s">
        <v>142</v>
      </c>
      <c r="F154" s="109" t="s">
        <v>28</v>
      </c>
      <c r="G154" s="109">
        <v>6</v>
      </c>
      <c r="H154" s="164"/>
      <c r="I154" s="167"/>
    </row>
    <row r="155" spans="2:14" s="98" customFormat="1" ht="12.95" customHeight="1" x14ac:dyDescent="0.2">
      <c r="B155" s="96">
        <v>1</v>
      </c>
      <c r="C155" s="361" t="s">
        <v>228</v>
      </c>
      <c r="D155" s="96">
        <v>76365</v>
      </c>
      <c r="E155" s="114">
        <v>73420</v>
      </c>
      <c r="F155" s="114">
        <f>E155-D155</f>
        <v>-2945</v>
      </c>
      <c r="G155" s="105">
        <f>F155/D155</f>
        <v>-3.8564787533555946E-2</v>
      </c>
      <c r="H155" s="164"/>
      <c r="I155" s="281">
        <f t="shared" ref="I155:I178" si="15">E155/D155</f>
        <v>0.96143521246644403</v>
      </c>
      <c r="J155" s="150"/>
      <c r="L155" s="150"/>
      <c r="M155" s="150"/>
      <c r="N155" s="150"/>
    </row>
    <row r="156" spans="2:14" s="98" customFormat="1" ht="12.95" customHeight="1" x14ac:dyDescent="0.2">
      <c r="B156" s="96">
        <v>2</v>
      </c>
      <c r="C156" s="361" t="s">
        <v>229</v>
      </c>
      <c r="D156" s="96">
        <v>158422</v>
      </c>
      <c r="E156" s="114">
        <v>155000</v>
      </c>
      <c r="F156" s="114">
        <f t="shared" ref="F156:F178" si="16">E156-D156</f>
        <v>-3422</v>
      </c>
      <c r="G156" s="105">
        <f t="shared" ref="G156:G178" si="17">F156/D156</f>
        <v>-2.1600535279191022E-2</v>
      </c>
      <c r="H156" s="164"/>
      <c r="I156" s="281">
        <f t="shared" si="15"/>
        <v>0.97839946472080896</v>
      </c>
      <c r="J156" s="150"/>
      <c r="L156" s="150"/>
      <c r="M156" s="150"/>
      <c r="N156" s="150"/>
    </row>
    <row r="157" spans="2:14" s="98" customFormat="1" ht="12.95" customHeight="1" x14ac:dyDescent="0.2">
      <c r="B157" s="96">
        <v>3</v>
      </c>
      <c r="C157" s="361" t="s">
        <v>230</v>
      </c>
      <c r="D157" s="96">
        <v>170493</v>
      </c>
      <c r="E157" s="114">
        <v>159504</v>
      </c>
      <c r="F157" s="114">
        <f t="shared" si="16"/>
        <v>-10989</v>
      </c>
      <c r="G157" s="105">
        <f t="shared" si="17"/>
        <v>-6.4454259119142723E-2</v>
      </c>
      <c r="H157" s="164"/>
      <c r="I157" s="281">
        <f t="shared" si="15"/>
        <v>0.93554574088085729</v>
      </c>
      <c r="J157" s="150"/>
      <c r="L157" s="150"/>
      <c r="M157" s="150"/>
      <c r="N157" s="150"/>
    </row>
    <row r="158" spans="2:14" s="98" customFormat="1" ht="12.95" customHeight="1" x14ac:dyDescent="0.2">
      <c r="B158" s="96">
        <v>4</v>
      </c>
      <c r="C158" s="361" t="s">
        <v>231</v>
      </c>
      <c r="D158" s="96">
        <v>185983</v>
      </c>
      <c r="E158" s="114">
        <v>176028</v>
      </c>
      <c r="F158" s="114">
        <f t="shared" si="16"/>
        <v>-9955</v>
      </c>
      <c r="G158" s="105">
        <f t="shared" si="17"/>
        <v>-5.3526397573971818E-2</v>
      </c>
      <c r="H158" s="164"/>
      <c r="I158" s="281">
        <f t="shared" si="15"/>
        <v>0.94647360242602818</v>
      </c>
      <c r="J158" s="150"/>
      <c r="L158" s="150"/>
      <c r="M158" s="150"/>
      <c r="N158" s="150"/>
    </row>
    <row r="159" spans="2:14" s="98" customFormat="1" ht="12.95" customHeight="1" x14ac:dyDescent="0.2">
      <c r="B159" s="96">
        <v>5</v>
      </c>
      <c r="C159" s="361" t="s">
        <v>232</v>
      </c>
      <c r="D159" s="96">
        <v>191506</v>
      </c>
      <c r="E159" s="114">
        <v>187680</v>
      </c>
      <c r="F159" s="114">
        <f t="shared" si="16"/>
        <v>-3826</v>
      </c>
      <c r="G159" s="105">
        <f t="shared" si="17"/>
        <v>-1.9978486313744739E-2</v>
      </c>
      <c r="H159" s="164"/>
      <c r="I159" s="281">
        <f t="shared" si="15"/>
        <v>0.98002151368625523</v>
      </c>
      <c r="J159" s="150"/>
      <c r="L159" s="150"/>
      <c r="M159" s="150"/>
      <c r="N159" s="150"/>
    </row>
    <row r="160" spans="2:14" s="98" customFormat="1" ht="12.95" customHeight="1" x14ac:dyDescent="0.2">
      <c r="B160" s="96">
        <v>6</v>
      </c>
      <c r="C160" s="361" t="s">
        <v>233</v>
      </c>
      <c r="D160" s="96">
        <v>100764</v>
      </c>
      <c r="E160" s="114">
        <v>98395</v>
      </c>
      <c r="F160" s="114">
        <f t="shared" si="16"/>
        <v>-2369</v>
      </c>
      <c r="G160" s="105">
        <f t="shared" si="17"/>
        <v>-2.351038069151681E-2</v>
      </c>
      <c r="H160" s="164"/>
      <c r="I160" s="281">
        <f t="shared" si="15"/>
        <v>0.97648961930848321</v>
      </c>
      <c r="J160" s="150"/>
      <c r="L160" s="150"/>
      <c r="M160" s="150"/>
      <c r="N160" s="150"/>
    </row>
    <row r="161" spans="2:14" s="98" customFormat="1" ht="12.95" customHeight="1" x14ac:dyDescent="0.2">
      <c r="B161" s="96">
        <v>7</v>
      </c>
      <c r="C161" s="361" t="s">
        <v>234</v>
      </c>
      <c r="D161" s="96">
        <v>179056</v>
      </c>
      <c r="E161" s="114">
        <v>174004</v>
      </c>
      <c r="F161" s="114">
        <f t="shared" si="16"/>
        <v>-5052</v>
      </c>
      <c r="G161" s="105">
        <f t="shared" si="17"/>
        <v>-2.8214636761683495E-2</v>
      </c>
      <c r="H161" s="164"/>
      <c r="I161" s="281">
        <f t="shared" si="15"/>
        <v>0.97178536323831655</v>
      </c>
      <c r="J161" s="150"/>
      <c r="L161" s="150"/>
      <c r="M161" s="150"/>
      <c r="N161" s="150"/>
    </row>
    <row r="162" spans="2:14" s="98" customFormat="1" ht="12.95" customHeight="1" x14ac:dyDescent="0.2">
      <c r="B162" s="96">
        <v>8</v>
      </c>
      <c r="C162" s="361" t="s">
        <v>235</v>
      </c>
      <c r="D162" s="96">
        <v>16602</v>
      </c>
      <c r="E162" s="114">
        <v>15396</v>
      </c>
      <c r="F162" s="114">
        <f t="shared" si="16"/>
        <v>-1206</v>
      </c>
      <c r="G162" s="105">
        <f t="shared" si="17"/>
        <v>-7.264185037947235E-2</v>
      </c>
      <c r="H162" s="164"/>
      <c r="I162" s="281">
        <f t="shared" si="15"/>
        <v>0.92735814962052765</v>
      </c>
      <c r="J162" s="150"/>
      <c r="L162" s="150"/>
      <c r="M162" s="150"/>
      <c r="N162" s="150"/>
    </row>
    <row r="163" spans="2:14" s="98" customFormat="1" ht="12.95" customHeight="1" x14ac:dyDescent="0.2">
      <c r="B163" s="96">
        <v>9</v>
      </c>
      <c r="C163" s="361" t="s">
        <v>236</v>
      </c>
      <c r="D163" s="96">
        <v>184242</v>
      </c>
      <c r="E163" s="114">
        <v>177346</v>
      </c>
      <c r="F163" s="114">
        <f t="shared" si="16"/>
        <v>-6896</v>
      </c>
      <c r="G163" s="105">
        <f t="shared" si="17"/>
        <v>-3.742903355369568E-2</v>
      </c>
      <c r="H163" s="164"/>
      <c r="I163" s="281">
        <f t="shared" si="15"/>
        <v>0.96257096644630435</v>
      </c>
      <c r="J163" s="150"/>
      <c r="L163" s="150"/>
      <c r="M163" s="150"/>
      <c r="N163" s="150"/>
    </row>
    <row r="164" spans="2:14" s="98" customFormat="1" ht="12.95" customHeight="1" x14ac:dyDescent="0.2">
      <c r="B164" s="96">
        <v>10</v>
      </c>
      <c r="C164" s="361" t="s">
        <v>237</v>
      </c>
      <c r="D164" s="96">
        <v>168874</v>
      </c>
      <c r="E164" s="114">
        <v>166246</v>
      </c>
      <c r="F164" s="114">
        <f t="shared" si="16"/>
        <v>-2628</v>
      </c>
      <c r="G164" s="105">
        <f t="shared" si="17"/>
        <v>-1.5561898219974656E-2</v>
      </c>
      <c r="H164" s="164"/>
      <c r="I164" s="281">
        <f t="shared" si="15"/>
        <v>0.98443810178002533</v>
      </c>
      <c r="J164" s="150"/>
      <c r="L164" s="150"/>
      <c r="M164" s="150"/>
      <c r="N164" s="150"/>
    </row>
    <row r="165" spans="2:14" s="98" customFormat="1" ht="12.95" customHeight="1" x14ac:dyDescent="0.2">
      <c r="B165" s="96">
        <v>11</v>
      </c>
      <c r="C165" s="361" t="s">
        <v>238</v>
      </c>
      <c r="D165" s="96">
        <v>111413</v>
      </c>
      <c r="E165" s="114">
        <v>107057</v>
      </c>
      <c r="F165" s="114">
        <f t="shared" si="16"/>
        <v>-4356</v>
      </c>
      <c r="G165" s="105">
        <f t="shared" si="17"/>
        <v>-3.9097771355227844E-2</v>
      </c>
      <c r="H165" s="164"/>
      <c r="I165" s="281">
        <f t="shared" si="15"/>
        <v>0.96090222864477215</v>
      </c>
      <c r="J165" s="150"/>
      <c r="L165" s="150"/>
      <c r="M165" s="150"/>
      <c r="N165" s="150"/>
    </row>
    <row r="166" spans="2:14" s="98" customFormat="1" ht="12.95" customHeight="1" x14ac:dyDescent="0.2">
      <c r="B166" s="96">
        <v>12</v>
      </c>
      <c r="C166" s="361" t="s">
        <v>239</v>
      </c>
      <c r="D166" s="96">
        <v>126676</v>
      </c>
      <c r="E166" s="114">
        <v>120892</v>
      </c>
      <c r="F166" s="114">
        <f t="shared" si="16"/>
        <v>-5784</v>
      </c>
      <c r="G166" s="105">
        <f t="shared" si="17"/>
        <v>-4.565979348890082E-2</v>
      </c>
      <c r="H166" s="164"/>
      <c r="I166" s="281">
        <f t="shared" si="15"/>
        <v>0.95434020651109919</v>
      </c>
      <c r="J166" s="150"/>
      <c r="L166" s="150"/>
      <c r="M166" s="150"/>
      <c r="N166" s="150"/>
    </row>
    <row r="167" spans="2:14" s="98" customFormat="1" ht="12.95" customHeight="1" x14ac:dyDescent="0.2">
      <c r="B167" s="96">
        <v>13</v>
      </c>
      <c r="C167" s="361" t="s">
        <v>240</v>
      </c>
      <c r="D167" s="96">
        <v>243159</v>
      </c>
      <c r="E167" s="114">
        <v>239146</v>
      </c>
      <c r="F167" s="114">
        <f t="shared" si="16"/>
        <v>-4013</v>
      </c>
      <c r="G167" s="105">
        <f t="shared" si="17"/>
        <v>-1.6503604637294937E-2</v>
      </c>
      <c r="H167" s="164"/>
      <c r="I167" s="281">
        <f t="shared" si="15"/>
        <v>0.98349639536270506</v>
      </c>
      <c r="J167" s="150"/>
      <c r="L167" s="150"/>
      <c r="M167" s="150"/>
      <c r="N167" s="150"/>
    </row>
    <row r="168" spans="2:14" s="98" customFormat="1" ht="12.95" customHeight="1" x14ac:dyDescent="0.2">
      <c r="B168" s="96">
        <v>14</v>
      </c>
      <c r="C168" s="361" t="s">
        <v>241</v>
      </c>
      <c r="D168" s="96">
        <v>523295</v>
      </c>
      <c r="E168" s="114">
        <v>511470</v>
      </c>
      <c r="F168" s="114">
        <f t="shared" si="16"/>
        <v>-11825</v>
      </c>
      <c r="G168" s="105">
        <f t="shared" si="17"/>
        <v>-2.2597196609942766E-2</v>
      </c>
      <c r="H168" s="164"/>
      <c r="I168" s="281">
        <f t="shared" si="15"/>
        <v>0.97740280339005725</v>
      </c>
      <c r="J168" s="150"/>
      <c r="L168" s="150"/>
      <c r="M168" s="150"/>
      <c r="N168" s="150"/>
    </row>
    <row r="169" spans="2:14" s="98" customFormat="1" ht="12.95" customHeight="1" x14ac:dyDescent="0.2">
      <c r="B169" s="96">
        <v>15</v>
      </c>
      <c r="C169" s="361" t="s">
        <v>242</v>
      </c>
      <c r="D169" s="96">
        <v>228287</v>
      </c>
      <c r="E169" s="114">
        <v>221072</v>
      </c>
      <c r="F169" s="114">
        <f t="shared" si="16"/>
        <v>-7215</v>
      </c>
      <c r="G169" s="105">
        <f t="shared" si="17"/>
        <v>-3.160495341390443E-2</v>
      </c>
      <c r="H169" s="164"/>
      <c r="I169" s="281">
        <f t="shared" si="15"/>
        <v>0.96839504658609554</v>
      </c>
      <c r="J169" s="150"/>
      <c r="L169" s="150"/>
      <c r="M169" s="150"/>
      <c r="N169" s="150"/>
    </row>
    <row r="170" spans="2:14" s="98" customFormat="1" ht="12.95" customHeight="1" x14ac:dyDescent="0.2">
      <c r="B170" s="96">
        <v>16</v>
      </c>
      <c r="C170" s="361" t="s">
        <v>243</v>
      </c>
      <c r="D170" s="96">
        <v>219822</v>
      </c>
      <c r="E170" s="114">
        <v>211399</v>
      </c>
      <c r="F170" s="114">
        <f t="shared" si="16"/>
        <v>-8423</v>
      </c>
      <c r="G170" s="105">
        <f t="shared" si="17"/>
        <v>-3.831736586874835E-2</v>
      </c>
      <c r="H170" s="164"/>
      <c r="I170" s="281">
        <f t="shared" si="15"/>
        <v>0.96168263413125166</v>
      </c>
      <c r="J170" s="150"/>
      <c r="L170" s="150"/>
      <c r="M170" s="150"/>
      <c r="N170" s="150"/>
    </row>
    <row r="171" spans="2:14" s="98" customFormat="1" ht="12.95" customHeight="1" x14ac:dyDescent="0.2">
      <c r="B171" s="96">
        <v>17</v>
      </c>
      <c r="C171" s="361" t="s">
        <v>244</v>
      </c>
      <c r="D171" s="96">
        <v>195865</v>
      </c>
      <c r="E171" s="114">
        <v>185775</v>
      </c>
      <c r="F171" s="114">
        <f t="shared" si="16"/>
        <v>-10090</v>
      </c>
      <c r="G171" s="105">
        <f t="shared" si="17"/>
        <v>-5.1515074158221222E-2</v>
      </c>
      <c r="H171" s="164"/>
      <c r="I171" s="281">
        <f t="shared" si="15"/>
        <v>0.94848492584177879</v>
      </c>
      <c r="J171" s="150"/>
      <c r="L171" s="150"/>
      <c r="M171" s="150"/>
      <c r="N171" s="150"/>
    </row>
    <row r="172" spans="2:14" s="98" customFormat="1" ht="12.95" customHeight="1" x14ac:dyDescent="0.2">
      <c r="B172" s="96">
        <v>18</v>
      </c>
      <c r="C172" s="361" t="s">
        <v>245</v>
      </c>
      <c r="D172" s="96">
        <v>310720</v>
      </c>
      <c r="E172" s="114">
        <v>303119</v>
      </c>
      <c r="F172" s="114">
        <f t="shared" si="16"/>
        <v>-7601</v>
      </c>
      <c r="G172" s="105">
        <f t="shared" si="17"/>
        <v>-2.4462538619979404E-2</v>
      </c>
      <c r="H172" s="164"/>
      <c r="I172" s="281">
        <f t="shared" si="15"/>
        <v>0.97553746138002062</v>
      </c>
      <c r="J172" s="150"/>
      <c r="L172" s="150"/>
      <c r="M172" s="150"/>
      <c r="N172" s="150"/>
    </row>
    <row r="173" spans="2:14" s="98" customFormat="1" ht="12.95" customHeight="1" x14ac:dyDescent="0.2">
      <c r="B173" s="96">
        <v>19</v>
      </c>
      <c r="C173" s="361" t="s">
        <v>246</v>
      </c>
      <c r="D173" s="96">
        <v>415054</v>
      </c>
      <c r="E173" s="114">
        <v>408209</v>
      </c>
      <c r="F173" s="114">
        <f t="shared" si="16"/>
        <v>-6845</v>
      </c>
      <c r="G173" s="105">
        <f t="shared" si="17"/>
        <v>-1.6491829978749754E-2</v>
      </c>
      <c r="H173" s="164"/>
      <c r="I173" s="281">
        <f t="shared" si="15"/>
        <v>0.98350817002125024</v>
      </c>
      <c r="J173" s="150"/>
      <c r="L173" s="150"/>
      <c r="M173" s="150"/>
      <c r="N173" s="150"/>
    </row>
    <row r="174" spans="2:14" s="98" customFormat="1" ht="12.95" customHeight="1" x14ac:dyDescent="0.2">
      <c r="B174" s="96">
        <v>20</v>
      </c>
      <c r="C174" s="361" t="s">
        <v>247</v>
      </c>
      <c r="D174" s="96">
        <v>161010</v>
      </c>
      <c r="E174" s="114">
        <v>153373</v>
      </c>
      <c r="F174" s="114">
        <f t="shared" si="16"/>
        <v>-7637</v>
      </c>
      <c r="G174" s="105">
        <f t="shared" si="17"/>
        <v>-4.7431836531892431E-2</v>
      </c>
      <c r="H174" s="164"/>
      <c r="I174" s="281">
        <f t="shared" si="15"/>
        <v>0.95256816346810758</v>
      </c>
      <c r="J174" s="150"/>
      <c r="L174" s="150"/>
      <c r="M174" s="150"/>
      <c r="N174" s="150"/>
    </row>
    <row r="175" spans="2:14" s="98" customFormat="1" ht="12.95" customHeight="1" x14ac:dyDescent="0.2">
      <c r="B175" s="96">
        <v>21</v>
      </c>
      <c r="C175" s="361" t="s">
        <v>248</v>
      </c>
      <c r="D175" s="96">
        <v>46277</v>
      </c>
      <c r="E175" s="114">
        <v>44887</v>
      </c>
      <c r="F175" s="114">
        <f t="shared" si="16"/>
        <v>-1390</v>
      </c>
      <c r="G175" s="105">
        <f t="shared" si="17"/>
        <v>-3.0036519221211401E-2</v>
      </c>
      <c r="H175" s="164"/>
      <c r="I175" s="281">
        <f t="shared" si="15"/>
        <v>0.96996348077878858</v>
      </c>
      <c r="J175" s="150"/>
      <c r="L175" s="150"/>
      <c r="M175" s="150"/>
      <c r="N175" s="150"/>
    </row>
    <row r="176" spans="2:14" s="98" customFormat="1" ht="12.95" customHeight="1" x14ac:dyDescent="0.2">
      <c r="B176" s="96">
        <v>22</v>
      </c>
      <c r="C176" s="361" t="s">
        <v>249</v>
      </c>
      <c r="D176" s="96">
        <v>96766</v>
      </c>
      <c r="E176" s="114">
        <v>91413</v>
      </c>
      <c r="F176" s="114">
        <f t="shared" si="16"/>
        <v>-5353</v>
      </c>
      <c r="G176" s="105">
        <f t="shared" si="17"/>
        <v>-5.5319017010106858E-2</v>
      </c>
      <c r="H176" s="164"/>
      <c r="I176" s="281">
        <f t="shared" si="15"/>
        <v>0.94468098298989311</v>
      </c>
      <c r="J176" s="150"/>
      <c r="L176" s="150"/>
      <c r="M176" s="150"/>
      <c r="N176" s="150"/>
    </row>
    <row r="177" spans="2:14" s="98" customFormat="1" ht="12.95" customHeight="1" x14ac:dyDescent="0.2">
      <c r="B177" s="96">
        <v>23</v>
      </c>
      <c r="C177" s="361" t="s">
        <v>250</v>
      </c>
      <c r="D177" s="96">
        <v>123774</v>
      </c>
      <c r="E177" s="114">
        <v>120667</v>
      </c>
      <c r="F177" s="114">
        <f t="shared" si="16"/>
        <v>-3107</v>
      </c>
      <c r="G177" s="105">
        <f t="shared" si="17"/>
        <v>-2.5102202401150485E-2</v>
      </c>
      <c r="H177" s="164"/>
      <c r="I177" s="281">
        <f t="shared" si="15"/>
        <v>0.97489779759884954</v>
      </c>
      <c r="J177" s="150"/>
      <c r="L177" s="150"/>
      <c r="M177" s="150"/>
      <c r="N177" s="150"/>
    </row>
    <row r="178" spans="2:14" s="98" customFormat="1" ht="12.95" customHeight="1" x14ac:dyDescent="0.2">
      <c r="B178" s="96">
        <v>24</v>
      </c>
      <c r="C178" s="361" t="s">
        <v>251</v>
      </c>
      <c r="D178" s="96">
        <v>10361</v>
      </c>
      <c r="E178" s="114">
        <v>10257</v>
      </c>
      <c r="F178" s="114">
        <f t="shared" si="16"/>
        <v>-104</v>
      </c>
      <c r="G178" s="105">
        <f t="shared" si="17"/>
        <v>-1.0037641154328732E-2</v>
      </c>
      <c r="H178" s="164"/>
      <c r="I178" s="281">
        <f t="shared" si="15"/>
        <v>0.9899623588456713</v>
      </c>
      <c r="J178" s="150"/>
      <c r="L178" s="150"/>
      <c r="M178" s="150"/>
      <c r="N178" s="150"/>
    </row>
    <row r="179" spans="2:14" s="98" customFormat="1" ht="12.95" customHeight="1" x14ac:dyDescent="0.2">
      <c r="B179" s="111"/>
      <c r="C179" s="112" t="s">
        <v>26</v>
      </c>
      <c r="D179" s="109">
        <f>SUM(D155:D178)</f>
        <v>4244786</v>
      </c>
      <c r="E179" s="109">
        <f t="shared" ref="E179:F179" si="18">SUM(E155:E178)</f>
        <v>4111755</v>
      </c>
      <c r="F179" s="109">
        <f t="shared" si="18"/>
        <v>-133031</v>
      </c>
      <c r="G179" s="113">
        <f>F179/D179</f>
        <v>-3.1339860242660056E-2</v>
      </c>
      <c r="H179" s="164"/>
      <c r="I179" s="281">
        <f>E179/D179</f>
        <v>0.96866013975734</v>
      </c>
    </row>
    <row r="180" spans="2:14" s="252" customFormat="1" ht="12.95" customHeight="1" x14ac:dyDescent="0.25">
      <c r="B180" s="288"/>
      <c r="C180" s="289"/>
      <c r="D180" s="290"/>
      <c r="E180" s="442"/>
      <c r="F180" s="291"/>
      <c r="G180" s="286"/>
      <c r="H180" s="281"/>
      <c r="I180" s="287"/>
    </row>
    <row r="181" spans="2:14" s="252" customFormat="1" ht="12.95" customHeight="1" x14ac:dyDescent="0.2">
      <c r="B181" s="462" t="s">
        <v>182</v>
      </c>
      <c r="C181" s="462"/>
      <c r="D181" s="462"/>
      <c r="E181" s="462"/>
      <c r="F181" s="462"/>
      <c r="G181" s="462"/>
      <c r="H181" s="462"/>
      <c r="I181" s="167"/>
    </row>
    <row r="182" spans="2:14" s="252" customFormat="1" ht="68.25" customHeight="1" x14ac:dyDescent="0.2">
      <c r="B182" s="109" t="s">
        <v>19</v>
      </c>
      <c r="C182" s="109" t="s">
        <v>20</v>
      </c>
      <c r="D182" s="109" t="s">
        <v>183</v>
      </c>
      <c r="E182" s="109" t="s">
        <v>94</v>
      </c>
      <c r="F182" s="113" t="s">
        <v>6</v>
      </c>
      <c r="G182" s="109" t="s">
        <v>27</v>
      </c>
      <c r="H182" s="164"/>
      <c r="I182" s="167"/>
    </row>
    <row r="183" spans="2:14" s="252" customFormat="1" ht="12.95" customHeight="1" x14ac:dyDescent="0.2">
      <c r="B183" s="109">
        <v>1</v>
      </c>
      <c r="C183" s="109">
        <v>2</v>
      </c>
      <c r="D183" s="109">
        <v>3</v>
      </c>
      <c r="E183" s="109">
        <v>4</v>
      </c>
      <c r="F183" s="109" t="s">
        <v>28</v>
      </c>
      <c r="G183" s="109">
        <v>6</v>
      </c>
      <c r="H183" s="164"/>
      <c r="I183" s="167"/>
    </row>
    <row r="184" spans="2:14" s="252" customFormat="1" ht="12.95" customHeight="1" x14ac:dyDescent="0.2">
      <c r="B184" s="96">
        <v>1</v>
      </c>
      <c r="C184" s="361" t="s">
        <v>228</v>
      </c>
      <c r="D184" s="114">
        <v>95511</v>
      </c>
      <c r="E184" s="114">
        <v>96729</v>
      </c>
      <c r="F184" s="114">
        <f>E184-D184</f>
        <v>1218</v>
      </c>
      <c r="G184" s="105">
        <f>F184/D184</f>
        <v>1.2752457832082169E-2</v>
      </c>
      <c r="H184" s="164"/>
      <c r="I184" s="167"/>
    </row>
    <row r="185" spans="2:14" s="252" customFormat="1" ht="12.95" customHeight="1" x14ac:dyDescent="0.2">
      <c r="B185" s="96">
        <v>2</v>
      </c>
      <c r="C185" s="361" t="s">
        <v>229</v>
      </c>
      <c r="D185" s="114">
        <v>298198</v>
      </c>
      <c r="E185" s="114">
        <v>307131</v>
      </c>
      <c r="F185" s="114">
        <f t="shared" ref="F185:F207" si="19">E185-D185</f>
        <v>8933</v>
      </c>
      <c r="G185" s="105">
        <f t="shared" ref="G185:G207" si="20">F185/D185</f>
        <v>2.9956606013454148E-2</v>
      </c>
      <c r="H185" s="164"/>
      <c r="I185" s="167"/>
    </row>
    <row r="186" spans="2:14" s="252" customFormat="1" ht="12.95" customHeight="1" x14ac:dyDescent="0.2">
      <c r="B186" s="96">
        <v>3</v>
      </c>
      <c r="C186" s="361" t="s">
        <v>230</v>
      </c>
      <c r="D186" s="114">
        <v>316889</v>
      </c>
      <c r="E186" s="114">
        <v>350825</v>
      </c>
      <c r="F186" s="114">
        <f t="shared" si="19"/>
        <v>33936</v>
      </c>
      <c r="G186" s="105">
        <f t="shared" si="20"/>
        <v>0.1070911265458883</v>
      </c>
      <c r="H186" s="164"/>
      <c r="I186" s="167"/>
    </row>
    <row r="187" spans="2:14" s="252" customFormat="1" ht="12.95" customHeight="1" x14ac:dyDescent="0.2">
      <c r="B187" s="96">
        <v>4</v>
      </c>
      <c r="C187" s="361" t="s">
        <v>231</v>
      </c>
      <c r="D187" s="114">
        <v>382603</v>
      </c>
      <c r="E187" s="114">
        <v>390649</v>
      </c>
      <c r="F187" s="114">
        <f t="shared" si="19"/>
        <v>8046</v>
      </c>
      <c r="G187" s="105">
        <f t="shared" si="20"/>
        <v>2.1029631236555907E-2</v>
      </c>
      <c r="H187" s="164"/>
      <c r="I187" s="167"/>
    </row>
    <row r="188" spans="2:14" s="252" customFormat="1" ht="12.95" customHeight="1" x14ac:dyDescent="0.2">
      <c r="B188" s="96">
        <v>5</v>
      </c>
      <c r="C188" s="361" t="s">
        <v>232</v>
      </c>
      <c r="D188" s="114">
        <v>218697</v>
      </c>
      <c r="E188" s="114">
        <v>220412</v>
      </c>
      <c r="F188" s="114">
        <f t="shared" si="19"/>
        <v>1715</v>
      </c>
      <c r="G188" s="105">
        <f t="shared" si="20"/>
        <v>7.8418999803380931E-3</v>
      </c>
      <c r="H188" s="164"/>
      <c r="I188" s="167"/>
    </row>
    <row r="189" spans="2:14" s="252" customFormat="1" ht="12.95" customHeight="1" x14ac:dyDescent="0.2">
      <c r="B189" s="96">
        <v>6</v>
      </c>
      <c r="C189" s="361" t="s">
        <v>233</v>
      </c>
      <c r="D189" s="114">
        <v>138152</v>
      </c>
      <c r="E189" s="114">
        <v>121426</v>
      </c>
      <c r="F189" s="114">
        <f t="shared" si="19"/>
        <v>-16726</v>
      </c>
      <c r="G189" s="105">
        <f t="shared" si="20"/>
        <v>-0.12106954658636863</v>
      </c>
      <c r="H189" s="164"/>
      <c r="I189" s="167"/>
    </row>
    <row r="190" spans="2:14" s="252" customFormat="1" ht="12.95" customHeight="1" x14ac:dyDescent="0.2">
      <c r="B190" s="96">
        <v>7</v>
      </c>
      <c r="C190" s="361" t="s">
        <v>234</v>
      </c>
      <c r="D190" s="114">
        <v>335041</v>
      </c>
      <c r="E190" s="114">
        <v>324635</v>
      </c>
      <c r="F190" s="114">
        <f t="shared" si="19"/>
        <v>-10406</v>
      </c>
      <c r="G190" s="105">
        <f t="shared" si="20"/>
        <v>-3.1058885330452094E-2</v>
      </c>
      <c r="H190" s="164"/>
      <c r="I190" s="167"/>
    </row>
    <row r="191" spans="2:14" s="252" customFormat="1" ht="12.95" customHeight="1" x14ac:dyDescent="0.2">
      <c r="B191" s="96">
        <v>8</v>
      </c>
      <c r="C191" s="361" t="s">
        <v>235</v>
      </c>
      <c r="D191" s="114">
        <v>23090</v>
      </c>
      <c r="E191" s="114">
        <v>18833</v>
      </c>
      <c r="F191" s="114">
        <f t="shared" si="19"/>
        <v>-4257</v>
      </c>
      <c r="G191" s="105">
        <f t="shared" si="20"/>
        <v>-0.18436552620181898</v>
      </c>
      <c r="H191" s="164"/>
      <c r="I191" s="167"/>
    </row>
    <row r="192" spans="2:14" s="252" customFormat="1" ht="12.95" customHeight="1" x14ac:dyDescent="0.2">
      <c r="B192" s="96">
        <v>9</v>
      </c>
      <c r="C192" s="361" t="s">
        <v>236</v>
      </c>
      <c r="D192" s="114">
        <v>345165</v>
      </c>
      <c r="E192" s="114">
        <v>338771</v>
      </c>
      <c r="F192" s="114">
        <f t="shared" si="19"/>
        <v>-6394</v>
      </c>
      <c r="G192" s="105">
        <f t="shared" si="20"/>
        <v>-1.8524473802384367E-2</v>
      </c>
      <c r="H192" s="164"/>
      <c r="I192" s="167"/>
    </row>
    <row r="193" spans="2:9" s="252" customFormat="1" ht="12.95" customHeight="1" x14ac:dyDescent="0.2">
      <c r="B193" s="96">
        <v>10</v>
      </c>
      <c r="C193" s="361" t="s">
        <v>237</v>
      </c>
      <c r="D193" s="114">
        <v>290965</v>
      </c>
      <c r="E193" s="114">
        <v>294832</v>
      </c>
      <c r="F193" s="114">
        <f t="shared" si="19"/>
        <v>3867</v>
      </c>
      <c r="G193" s="105">
        <f t="shared" si="20"/>
        <v>1.3290258278487102E-2</v>
      </c>
      <c r="H193" s="164"/>
      <c r="I193" s="167"/>
    </row>
    <row r="194" spans="2:9" s="252" customFormat="1" ht="12.95" customHeight="1" x14ac:dyDescent="0.2">
      <c r="B194" s="96">
        <v>11</v>
      </c>
      <c r="C194" s="361" t="s">
        <v>238</v>
      </c>
      <c r="D194" s="114">
        <v>162691</v>
      </c>
      <c r="E194" s="114">
        <v>159534</v>
      </c>
      <c r="F194" s="114">
        <f t="shared" si="19"/>
        <v>-3157</v>
      </c>
      <c r="G194" s="105">
        <f t="shared" si="20"/>
        <v>-1.940488410545144E-2</v>
      </c>
      <c r="H194" s="164"/>
      <c r="I194" s="167"/>
    </row>
    <row r="195" spans="2:9" s="252" customFormat="1" ht="12.95" customHeight="1" x14ac:dyDescent="0.2">
      <c r="B195" s="96">
        <v>12</v>
      </c>
      <c r="C195" s="361" t="s">
        <v>239</v>
      </c>
      <c r="D195" s="114">
        <v>108319</v>
      </c>
      <c r="E195" s="114">
        <v>100733</v>
      </c>
      <c r="F195" s="114">
        <f t="shared" si="19"/>
        <v>-7586</v>
      </c>
      <c r="G195" s="105">
        <f t="shared" si="20"/>
        <v>-7.0033881405847542E-2</v>
      </c>
      <c r="H195" s="164"/>
      <c r="I195" s="167"/>
    </row>
    <row r="196" spans="2:9" s="252" customFormat="1" ht="12.95" customHeight="1" x14ac:dyDescent="0.2">
      <c r="B196" s="96">
        <v>13</v>
      </c>
      <c r="C196" s="361" t="s">
        <v>240</v>
      </c>
      <c r="D196" s="114">
        <v>394139</v>
      </c>
      <c r="E196" s="114">
        <v>391961</v>
      </c>
      <c r="F196" s="114">
        <f t="shared" si="19"/>
        <v>-2178</v>
      </c>
      <c r="G196" s="105">
        <f t="shared" si="20"/>
        <v>-5.5259692646502882E-3</v>
      </c>
      <c r="H196" s="164"/>
      <c r="I196" s="167"/>
    </row>
    <row r="197" spans="2:9" s="252" customFormat="1" ht="12.95" customHeight="1" x14ac:dyDescent="0.2">
      <c r="B197" s="96">
        <v>14</v>
      </c>
      <c r="C197" s="361" t="s">
        <v>241</v>
      </c>
      <c r="D197" s="114">
        <v>646907</v>
      </c>
      <c r="E197" s="114">
        <v>663998</v>
      </c>
      <c r="F197" s="114">
        <f t="shared" si="19"/>
        <v>17091</v>
      </c>
      <c r="G197" s="105">
        <f t="shared" si="20"/>
        <v>2.6419562626467174E-2</v>
      </c>
      <c r="H197" s="164"/>
      <c r="I197" s="167"/>
    </row>
    <row r="198" spans="2:9" s="252" customFormat="1" ht="12.95" customHeight="1" x14ac:dyDescent="0.2">
      <c r="B198" s="96">
        <v>15</v>
      </c>
      <c r="C198" s="361" t="s">
        <v>242</v>
      </c>
      <c r="D198" s="114">
        <v>403679</v>
      </c>
      <c r="E198" s="114">
        <v>405901</v>
      </c>
      <c r="F198" s="114">
        <f t="shared" si="19"/>
        <v>2222</v>
      </c>
      <c r="G198" s="105">
        <f t="shared" si="20"/>
        <v>5.5043735245083342E-3</v>
      </c>
      <c r="H198" s="164"/>
      <c r="I198" s="167"/>
    </row>
    <row r="199" spans="2:9" s="252" customFormat="1" ht="12.95" customHeight="1" x14ac:dyDescent="0.2">
      <c r="B199" s="96">
        <v>16</v>
      </c>
      <c r="C199" s="361" t="s">
        <v>243</v>
      </c>
      <c r="D199" s="114">
        <v>399702</v>
      </c>
      <c r="E199" s="114">
        <v>404425</v>
      </c>
      <c r="F199" s="114">
        <f t="shared" si="19"/>
        <v>4723</v>
      </c>
      <c r="G199" s="105">
        <f t="shared" si="20"/>
        <v>1.1816303145843653E-2</v>
      </c>
      <c r="H199" s="164"/>
      <c r="I199" s="167"/>
    </row>
    <row r="200" spans="2:9" s="252" customFormat="1" ht="12.95" customHeight="1" x14ac:dyDescent="0.2">
      <c r="B200" s="96">
        <v>17</v>
      </c>
      <c r="C200" s="361" t="s">
        <v>244</v>
      </c>
      <c r="D200" s="114">
        <v>361135</v>
      </c>
      <c r="E200" s="114">
        <v>389339</v>
      </c>
      <c r="F200" s="114">
        <f t="shared" si="19"/>
        <v>28204</v>
      </c>
      <c r="G200" s="105">
        <f t="shared" si="20"/>
        <v>7.8098218117878357E-2</v>
      </c>
      <c r="H200" s="164"/>
      <c r="I200" s="167"/>
    </row>
    <row r="201" spans="2:9" s="252" customFormat="1" ht="12.95" customHeight="1" x14ac:dyDescent="0.2">
      <c r="B201" s="96">
        <v>18</v>
      </c>
      <c r="C201" s="361" t="s">
        <v>245</v>
      </c>
      <c r="D201" s="114">
        <v>584134</v>
      </c>
      <c r="E201" s="114">
        <v>580716</v>
      </c>
      <c r="F201" s="114">
        <f t="shared" si="19"/>
        <v>-3418</v>
      </c>
      <c r="G201" s="105">
        <f t="shared" si="20"/>
        <v>-5.8513971109368738E-3</v>
      </c>
      <c r="H201" s="164"/>
      <c r="I201" s="167"/>
    </row>
    <row r="202" spans="2:9" s="252" customFormat="1" ht="12.95" customHeight="1" x14ac:dyDescent="0.2">
      <c r="B202" s="96">
        <v>19</v>
      </c>
      <c r="C202" s="361" t="s">
        <v>246</v>
      </c>
      <c r="D202" s="114">
        <v>601106</v>
      </c>
      <c r="E202" s="114">
        <v>613373</v>
      </c>
      <c r="F202" s="114">
        <f t="shared" si="19"/>
        <v>12267</v>
      </c>
      <c r="G202" s="105">
        <f t="shared" si="20"/>
        <v>2.0407382391791132E-2</v>
      </c>
      <c r="H202" s="164"/>
      <c r="I202" s="167"/>
    </row>
    <row r="203" spans="2:9" s="252" customFormat="1" ht="12.95" customHeight="1" x14ac:dyDescent="0.2">
      <c r="B203" s="96">
        <v>20</v>
      </c>
      <c r="C203" s="361" t="s">
        <v>247</v>
      </c>
      <c r="D203" s="114">
        <v>296854</v>
      </c>
      <c r="E203" s="114">
        <v>297515</v>
      </c>
      <c r="F203" s="114">
        <f t="shared" si="19"/>
        <v>661</v>
      </c>
      <c r="G203" s="105">
        <f t="shared" si="20"/>
        <v>2.2266838243715768E-3</v>
      </c>
      <c r="H203" s="164"/>
      <c r="I203" s="167"/>
    </row>
    <row r="204" spans="2:9" s="252" customFormat="1" ht="12.95" customHeight="1" x14ac:dyDescent="0.2">
      <c r="B204" s="96">
        <v>21</v>
      </c>
      <c r="C204" s="361" t="s">
        <v>248</v>
      </c>
      <c r="D204" s="114">
        <v>64524</v>
      </c>
      <c r="E204" s="114">
        <v>64925</v>
      </c>
      <c r="F204" s="114">
        <f t="shared" si="19"/>
        <v>401</v>
      </c>
      <c r="G204" s="105">
        <f t="shared" si="20"/>
        <v>6.2147418015002171E-3</v>
      </c>
      <c r="H204" s="164"/>
      <c r="I204" s="167"/>
    </row>
    <row r="205" spans="2:9" s="252" customFormat="1" ht="12.95" customHeight="1" x14ac:dyDescent="0.2">
      <c r="B205" s="96">
        <v>22</v>
      </c>
      <c r="C205" s="361" t="s">
        <v>249</v>
      </c>
      <c r="D205" s="114">
        <v>169513</v>
      </c>
      <c r="E205" s="114">
        <v>171129</v>
      </c>
      <c r="F205" s="114">
        <f t="shared" si="19"/>
        <v>1616</v>
      </c>
      <c r="G205" s="105">
        <f t="shared" si="20"/>
        <v>9.5331921445552855E-3</v>
      </c>
      <c r="H205" s="164"/>
      <c r="I205" s="167"/>
    </row>
    <row r="206" spans="2:9" s="252" customFormat="1" ht="12.95" customHeight="1" x14ac:dyDescent="0.2">
      <c r="B206" s="96">
        <v>23</v>
      </c>
      <c r="C206" s="361" t="s">
        <v>250</v>
      </c>
      <c r="D206" s="114">
        <v>102818</v>
      </c>
      <c r="E206" s="114">
        <v>112026</v>
      </c>
      <c r="F206" s="114">
        <f t="shared" si="19"/>
        <v>9208</v>
      </c>
      <c r="G206" s="105">
        <f t="shared" si="20"/>
        <v>8.9556303371005078E-2</v>
      </c>
      <c r="H206" s="164"/>
      <c r="I206" s="167"/>
    </row>
    <row r="207" spans="2:9" s="252" customFormat="1" ht="12.95" customHeight="1" x14ac:dyDescent="0.2">
      <c r="B207" s="96">
        <v>24</v>
      </c>
      <c r="C207" s="361" t="s">
        <v>251</v>
      </c>
      <c r="D207" s="114">
        <v>14115</v>
      </c>
      <c r="E207" s="114">
        <v>10895</v>
      </c>
      <c r="F207" s="114">
        <f t="shared" si="19"/>
        <v>-3220</v>
      </c>
      <c r="G207" s="105">
        <f t="shared" si="20"/>
        <v>-0.22812610697839178</v>
      </c>
      <c r="H207" s="164"/>
      <c r="I207" s="167"/>
    </row>
    <row r="208" spans="2:9" s="252" customFormat="1" ht="12.95" customHeight="1" x14ac:dyDescent="0.2">
      <c r="B208" s="111"/>
      <c r="C208" s="112" t="s">
        <v>26</v>
      </c>
      <c r="D208" s="118">
        <f>SUM(D184:D207)</f>
        <v>6753947</v>
      </c>
      <c r="E208" s="118">
        <f t="shared" ref="E208:F208" si="21">SUM(E184:E207)</f>
        <v>6830713</v>
      </c>
      <c r="F208" s="118">
        <f t="shared" si="21"/>
        <v>76766</v>
      </c>
      <c r="G208" s="113">
        <f>F208/D208</f>
        <v>1.1366094522210494E-2</v>
      </c>
      <c r="H208" s="164"/>
      <c r="I208" s="164">
        <f>E208/D208</f>
        <v>1.0113660945222105</v>
      </c>
    </row>
    <row r="209" spans="2:9" s="252" customFormat="1" ht="12.95" customHeight="1" x14ac:dyDescent="0.2">
      <c r="B209" s="283"/>
      <c r="C209" s="284"/>
      <c r="D209" s="285"/>
      <c r="E209" s="284"/>
      <c r="F209" s="285"/>
      <c r="G209" s="286"/>
      <c r="H209" s="281"/>
      <c r="I209" s="429"/>
    </row>
    <row r="210" spans="2:9" s="252" customFormat="1" ht="12.95" customHeight="1" x14ac:dyDescent="0.2">
      <c r="B210" s="462" t="s">
        <v>184</v>
      </c>
      <c r="C210" s="462"/>
      <c r="D210" s="462"/>
      <c r="E210" s="462"/>
      <c r="F210" s="462"/>
      <c r="G210" s="462"/>
      <c r="H210" s="281"/>
      <c r="I210" s="287"/>
    </row>
    <row r="211" spans="2:9" s="252" customFormat="1" ht="73.5" customHeight="1" x14ac:dyDescent="0.2">
      <c r="B211" s="109" t="s">
        <v>19</v>
      </c>
      <c r="C211" s="109" t="s">
        <v>20</v>
      </c>
      <c r="D211" s="109" t="s">
        <v>183</v>
      </c>
      <c r="E211" s="109" t="s">
        <v>94</v>
      </c>
      <c r="F211" s="113" t="s">
        <v>6</v>
      </c>
      <c r="G211" s="109" t="s">
        <v>27</v>
      </c>
      <c r="H211" s="281"/>
      <c r="I211" s="287"/>
    </row>
    <row r="212" spans="2:9" s="252" customFormat="1" ht="12.95" customHeight="1" x14ac:dyDescent="0.2">
      <c r="B212" s="109">
        <v>1</v>
      </c>
      <c r="C212" s="109">
        <v>2</v>
      </c>
      <c r="D212" s="109">
        <v>3</v>
      </c>
      <c r="E212" s="109">
        <v>4</v>
      </c>
      <c r="F212" s="109" t="s">
        <v>28</v>
      </c>
      <c r="G212" s="109">
        <v>6</v>
      </c>
      <c r="H212" s="281"/>
      <c r="I212" s="287"/>
    </row>
    <row r="213" spans="2:9" s="252" customFormat="1" ht="12.95" customHeight="1" x14ac:dyDescent="0.2">
      <c r="B213" s="96">
        <v>1</v>
      </c>
      <c r="C213" s="361" t="s">
        <v>228</v>
      </c>
      <c r="D213" s="96">
        <v>73606</v>
      </c>
      <c r="E213" s="114">
        <v>73420</v>
      </c>
      <c r="F213" s="114">
        <f>E213-D213</f>
        <v>-186</v>
      </c>
      <c r="G213" s="105">
        <f>F213/D213</f>
        <v>-2.52696791022471E-3</v>
      </c>
      <c r="H213" s="281"/>
      <c r="I213" s="287"/>
    </row>
    <row r="214" spans="2:9" s="252" customFormat="1" ht="12.95" customHeight="1" x14ac:dyDescent="0.2">
      <c r="B214" s="96">
        <v>2</v>
      </c>
      <c r="C214" s="361" t="s">
        <v>229</v>
      </c>
      <c r="D214" s="96">
        <v>164695</v>
      </c>
      <c r="E214" s="114">
        <v>155000</v>
      </c>
      <c r="F214" s="114">
        <f t="shared" ref="F214:F236" si="22">E214-D214</f>
        <v>-9695</v>
      </c>
      <c r="G214" s="105">
        <f t="shared" ref="G214:G238" si="23">F214/D214</f>
        <v>-5.8866389386441606E-2</v>
      </c>
      <c r="H214" s="281"/>
      <c r="I214" s="287"/>
    </row>
    <row r="215" spans="2:9" s="252" customFormat="1" ht="12.95" customHeight="1" x14ac:dyDescent="0.2">
      <c r="B215" s="96">
        <v>3</v>
      </c>
      <c r="C215" s="361" t="s">
        <v>230</v>
      </c>
      <c r="D215" s="96">
        <v>181811</v>
      </c>
      <c r="E215" s="114">
        <v>159504</v>
      </c>
      <c r="F215" s="114">
        <f t="shared" si="22"/>
        <v>-22307</v>
      </c>
      <c r="G215" s="105">
        <f t="shared" si="23"/>
        <v>-0.12269334638718229</v>
      </c>
      <c r="H215" s="281"/>
      <c r="I215" s="287"/>
    </row>
    <row r="216" spans="2:9" s="252" customFormat="1" ht="12.95" customHeight="1" x14ac:dyDescent="0.2">
      <c r="B216" s="96">
        <v>4</v>
      </c>
      <c r="C216" s="361" t="s">
        <v>231</v>
      </c>
      <c r="D216" s="96">
        <v>172372</v>
      </c>
      <c r="E216" s="114">
        <v>176028</v>
      </c>
      <c r="F216" s="114">
        <f t="shared" si="22"/>
        <v>3656</v>
      </c>
      <c r="G216" s="105">
        <f t="shared" si="23"/>
        <v>2.1209941289768639E-2</v>
      </c>
      <c r="H216" s="281"/>
      <c r="I216" s="287"/>
    </row>
    <row r="217" spans="2:9" s="252" customFormat="1" ht="12.95" customHeight="1" x14ac:dyDescent="0.2">
      <c r="B217" s="96">
        <v>5</v>
      </c>
      <c r="C217" s="361" t="s">
        <v>232</v>
      </c>
      <c r="D217" s="96">
        <v>174443</v>
      </c>
      <c r="E217" s="114">
        <v>187680</v>
      </c>
      <c r="F217" s="114">
        <f t="shared" si="22"/>
        <v>13237</v>
      </c>
      <c r="G217" s="105">
        <f t="shared" si="23"/>
        <v>7.5881520038064004E-2</v>
      </c>
      <c r="H217" s="281"/>
      <c r="I217" s="287"/>
    </row>
    <row r="218" spans="2:9" s="252" customFormat="1" ht="12.95" customHeight="1" x14ac:dyDescent="0.2">
      <c r="B218" s="96">
        <v>6</v>
      </c>
      <c r="C218" s="361" t="s">
        <v>233</v>
      </c>
      <c r="D218" s="96">
        <v>95493</v>
      </c>
      <c r="E218" s="114">
        <v>98395</v>
      </c>
      <c r="F218" s="114">
        <f t="shared" si="22"/>
        <v>2902</v>
      </c>
      <c r="G218" s="105">
        <f t="shared" si="23"/>
        <v>3.0389662069471062E-2</v>
      </c>
      <c r="H218" s="281"/>
      <c r="I218" s="287"/>
    </row>
    <row r="219" spans="2:9" s="252" customFormat="1" ht="12.95" customHeight="1" x14ac:dyDescent="0.2">
      <c r="B219" s="96">
        <v>7</v>
      </c>
      <c r="C219" s="361" t="s">
        <v>234</v>
      </c>
      <c r="D219" s="96">
        <v>174530</v>
      </c>
      <c r="E219" s="114">
        <v>174004</v>
      </c>
      <c r="F219" s="114">
        <f t="shared" si="22"/>
        <v>-526</v>
      </c>
      <c r="G219" s="105">
        <f t="shared" si="23"/>
        <v>-3.0138085142955365E-3</v>
      </c>
      <c r="H219" s="281"/>
      <c r="I219" s="287"/>
    </row>
    <row r="220" spans="2:9" s="252" customFormat="1" ht="12.95" customHeight="1" x14ac:dyDescent="0.2">
      <c r="B220" s="96">
        <v>8</v>
      </c>
      <c r="C220" s="361" t="s">
        <v>235</v>
      </c>
      <c r="D220" s="96">
        <v>16482</v>
      </c>
      <c r="E220" s="114">
        <v>15396</v>
      </c>
      <c r="F220" s="114">
        <f t="shared" si="22"/>
        <v>-1086</v>
      </c>
      <c r="G220" s="105">
        <f t="shared" si="23"/>
        <v>-6.5890061885693491E-2</v>
      </c>
      <c r="H220" s="281"/>
      <c r="I220" s="287"/>
    </row>
    <row r="221" spans="2:9" s="252" customFormat="1" ht="12.95" customHeight="1" x14ac:dyDescent="0.2">
      <c r="B221" s="96">
        <v>9</v>
      </c>
      <c r="C221" s="361" t="s">
        <v>236</v>
      </c>
      <c r="D221" s="96">
        <v>180080</v>
      </c>
      <c r="E221" s="114">
        <v>177346</v>
      </c>
      <c r="F221" s="114">
        <f t="shared" si="22"/>
        <v>-2734</v>
      </c>
      <c r="G221" s="105">
        <f t="shared" si="23"/>
        <v>-1.5182141270546423E-2</v>
      </c>
      <c r="H221" s="281"/>
      <c r="I221" s="287"/>
    </row>
    <row r="222" spans="2:9" s="252" customFormat="1" ht="12.95" customHeight="1" x14ac:dyDescent="0.2">
      <c r="B222" s="96">
        <v>10</v>
      </c>
      <c r="C222" s="361" t="s">
        <v>237</v>
      </c>
      <c r="D222" s="96">
        <v>160441</v>
      </c>
      <c r="E222" s="114">
        <v>166246</v>
      </c>
      <c r="F222" s="114">
        <f t="shared" si="22"/>
        <v>5805</v>
      </c>
      <c r="G222" s="105">
        <f t="shared" si="23"/>
        <v>3.618152467262109E-2</v>
      </c>
      <c r="H222" s="281"/>
      <c r="I222" s="287"/>
    </row>
    <row r="223" spans="2:9" s="252" customFormat="1" ht="12.95" customHeight="1" x14ac:dyDescent="0.2">
      <c r="B223" s="96">
        <v>11</v>
      </c>
      <c r="C223" s="361" t="s">
        <v>238</v>
      </c>
      <c r="D223" s="96">
        <v>107902</v>
      </c>
      <c r="E223" s="114">
        <v>107057</v>
      </c>
      <c r="F223" s="114">
        <f t="shared" si="22"/>
        <v>-845</v>
      </c>
      <c r="G223" s="105">
        <f t="shared" si="23"/>
        <v>-7.8311801449463397E-3</v>
      </c>
      <c r="H223" s="281"/>
      <c r="I223" s="287"/>
    </row>
    <row r="224" spans="2:9" s="252" customFormat="1" ht="12.95" customHeight="1" x14ac:dyDescent="0.2">
      <c r="B224" s="96">
        <v>12</v>
      </c>
      <c r="C224" s="361" t="s">
        <v>239</v>
      </c>
      <c r="D224" s="96">
        <v>120892</v>
      </c>
      <c r="E224" s="114">
        <v>120892</v>
      </c>
      <c r="F224" s="114">
        <f t="shared" si="22"/>
        <v>0</v>
      </c>
      <c r="G224" s="105">
        <f t="shared" si="23"/>
        <v>0</v>
      </c>
      <c r="H224" s="281"/>
      <c r="I224" s="287"/>
    </row>
    <row r="225" spans="1:9" s="252" customFormat="1" ht="12.95" customHeight="1" x14ac:dyDescent="0.2">
      <c r="B225" s="96">
        <v>13</v>
      </c>
      <c r="C225" s="361" t="s">
        <v>240</v>
      </c>
      <c r="D225" s="96">
        <v>232712</v>
      </c>
      <c r="E225" s="114">
        <v>239146</v>
      </c>
      <c r="F225" s="114">
        <f t="shared" si="22"/>
        <v>6434</v>
      </c>
      <c r="G225" s="105">
        <f t="shared" si="23"/>
        <v>2.7647908143971948E-2</v>
      </c>
      <c r="H225" s="281"/>
      <c r="I225" s="287"/>
    </row>
    <row r="226" spans="1:9" s="252" customFormat="1" ht="12.95" customHeight="1" x14ac:dyDescent="0.2">
      <c r="B226" s="96">
        <v>14</v>
      </c>
      <c r="C226" s="361" t="s">
        <v>241</v>
      </c>
      <c r="D226" s="96">
        <v>509573</v>
      </c>
      <c r="E226" s="114">
        <v>511470</v>
      </c>
      <c r="F226" s="114">
        <f t="shared" si="22"/>
        <v>1897</v>
      </c>
      <c r="G226" s="105">
        <f t="shared" si="23"/>
        <v>3.7227247126515729E-3</v>
      </c>
      <c r="H226" s="281"/>
      <c r="I226" s="287"/>
    </row>
    <row r="227" spans="1:9" s="252" customFormat="1" ht="12.95" customHeight="1" x14ac:dyDescent="0.2">
      <c r="B227" s="96">
        <v>15</v>
      </c>
      <c r="C227" s="361" t="s">
        <v>242</v>
      </c>
      <c r="D227" s="96">
        <v>219563</v>
      </c>
      <c r="E227" s="114">
        <v>221072</v>
      </c>
      <c r="F227" s="114">
        <f t="shared" si="22"/>
        <v>1509</v>
      </c>
      <c r="G227" s="105">
        <f t="shared" si="23"/>
        <v>6.8727426752230565E-3</v>
      </c>
      <c r="H227" s="281"/>
      <c r="I227" s="287"/>
    </row>
    <row r="228" spans="1:9" s="252" customFormat="1" ht="12.95" customHeight="1" x14ac:dyDescent="0.2">
      <c r="B228" s="96">
        <v>16</v>
      </c>
      <c r="C228" s="361" t="s">
        <v>243</v>
      </c>
      <c r="D228" s="96">
        <v>227640</v>
      </c>
      <c r="E228" s="114">
        <v>211399</v>
      </c>
      <c r="F228" s="114">
        <f t="shared" si="22"/>
        <v>-16241</v>
      </c>
      <c r="G228" s="105">
        <f t="shared" si="23"/>
        <v>-7.1345106308205938E-2</v>
      </c>
      <c r="H228" s="281"/>
      <c r="I228" s="287"/>
    </row>
    <row r="229" spans="1:9" s="252" customFormat="1" ht="12.95" customHeight="1" x14ac:dyDescent="0.2">
      <c r="B229" s="96">
        <v>17</v>
      </c>
      <c r="C229" s="361" t="s">
        <v>244</v>
      </c>
      <c r="D229" s="96">
        <v>228888</v>
      </c>
      <c r="E229" s="114">
        <v>185775</v>
      </c>
      <c r="F229" s="114">
        <f t="shared" si="22"/>
        <v>-43113</v>
      </c>
      <c r="G229" s="105">
        <f t="shared" si="23"/>
        <v>-0.18835849847960576</v>
      </c>
      <c r="H229" s="281"/>
      <c r="I229" s="287"/>
    </row>
    <row r="230" spans="1:9" s="252" customFormat="1" ht="12.95" customHeight="1" x14ac:dyDescent="0.2">
      <c r="B230" s="96">
        <v>18</v>
      </c>
      <c r="C230" s="361" t="s">
        <v>245</v>
      </c>
      <c r="D230" s="96">
        <v>292031</v>
      </c>
      <c r="E230" s="114">
        <v>303119</v>
      </c>
      <c r="F230" s="114">
        <f t="shared" si="22"/>
        <v>11088</v>
      </c>
      <c r="G230" s="105">
        <f t="shared" si="23"/>
        <v>3.7968571829703014E-2</v>
      </c>
      <c r="H230" s="281"/>
      <c r="I230" s="287"/>
    </row>
    <row r="231" spans="1:9" s="252" customFormat="1" ht="12.95" customHeight="1" x14ac:dyDescent="0.2">
      <c r="B231" s="96">
        <v>19</v>
      </c>
      <c r="C231" s="361" t="s">
        <v>246</v>
      </c>
      <c r="D231" s="96">
        <v>399592</v>
      </c>
      <c r="E231" s="114">
        <v>408209</v>
      </c>
      <c r="F231" s="114">
        <f t="shared" si="22"/>
        <v>8617</v>
      </c>
      <c r="G231" s="105">
        <f t="shared" si="23"/>
        <v>2.1564495785701417E-2</v>
      </c>
      <c r="H231" s="281"/>
      <c r="I231" s="287"/>
    </row>
    <row r="232" spans="1:9" s="252" customFormat="1" ht="12.95" customHeight="1" x14ac:dyDescent="0.2">
      <c r="B232" s="96">
        <v>20</v>
      </c>
      <c r="C232" s="361" t="s">
        <v>247</v>
      </c>
      <c r="D232" s="96">
        <v>149988</v>
      </c>
      <c r="E232" s="114">
        <v>153373</v>
      </c>
      <c r="F232" s="114">
        <f t="shared" si="22"/>
        <v>3385</v>
      </c>
      <c r="G232" s="105">
        <f t="shared" si="23"/>
        <v>2.2568472144438221E-2</v>
      </c>
      <c r="H232" s="281"/>
      <c r="I232" s="287"/>
    </row>
    <row r="233" spans="1:9" s="252" customFormat="1" ht="12.95" customHeight="1" x14ac:dyDescent="0.2">
      <c r="B233" s="96">
        <v>21</v>
      </c>
      <c r="C233" s="361" t="s">
        <v>248</v>
      </c>
      <c r="D233" s="96">
        <v>44357</v>
      </c>
      <c r="E233" s="114">
        <v>44887</v>
      </c>
      <c r="F233" s="114">
        <f t="shared" si="22"/>
        <v>530</v>
      </c>
      <c r="G233" s="105">
        <f t="shared" si="23"/>
        <v>1.1948508690849246E-2</v>
      </c>
      <c r="H233" s="281"/>
      <c r="I233" s="287"/>
    </row>
    <row r="234" spans="1:9" s="252" customFormat="1" ht="12.95" customHeight="1" x14ac:dyDescent="0.2">
      <c r="B234" s="96">
        <v>22</v>
      </c>
      <c r="C234" s="361" t="s">
        <v>249</v>
      </c>
      <c r="D234" s="96">
        <v>89259</v>
      </c>
      <c r="E234" s="114">
        <v>91413</v>
      </c>
      <c r="F234" s="114">
        <f t="shared" si="22"/>
        <v>2154</v>
      </c>
      <c r="G234" s="105">
        <f t="shared" si="23"/>
        <v>2.4132020300473903E-2</v>
      </c>
      <c r="H234" s="281"/>
      <c r="I234" s="287"/>
    </row>
    <row r="235" spans="1:9" s="252" customFormat="1" ht="12.95" customHeight="1" x14ac:dyDescent="0.2">
      <c r="B235" s="96">
        <v>23</v>
      </c>
      <c r="C235" s="361" t="s">
        <v>250</v>
      </c>
      <c r="D235" s="96">
        <v>111124</v>
      </c>
      <c r="E235" s="114">
        <v>120667</v>
      </c>
      <c r="F235" s="114">
        <f t="shared" si="22"/>
        <v>9543</v>
      </c>
      <c r="G235" s="105">
        <f t="shared" si="23"/>
        <v>8.5877038263561425E-2</v>
      </c>
      <c r="H235" s="281"/>
      <c r="I235" s="287"/>
    </row>
    <row r="236" spans="1:9" s="252" customFormat="1" ht="12.95" customHeight="1" x14ac:dyDescent="0.2">
      <c r="B236" s="96">
        <v>24</v>
      </c>
      <c r="C236" s="361" t="s">
        <v>251</v>
      </c>
      <c r="D236" s="96">
        <v>9791</v>
      </c>
      <c r="E236" s="114">
        <v>10257</v>
      </c>
      <c r="F236" s="114">
        <f t="shared" si="22"/>
        <v>466</v>
      </c>
      <c r="G236" s="105">
        <f t="shared" si="23"/>
        <v>4.7594729853947505E-2</v>
      </c>
      <c r="H236" s="281"/>
      <c r="I236" s="281"/>
    </row>
    <row r="237" spans="1:9" ht="12.95" hidden="1" customHeight="1" x14ac:dyDescent="0.2">
      <c r="B237" s="18"/>
      <c r="C237" s="1" t="s">
        <v>26</v>
      </c>
      <c r="D237" s="245">
        <f>SUM(D213:D236)</f>
        <v>4137265</v>
      </c>
      <c r="E237" s="245">
        <f t="shared" ref="E237:F237" si="24">SUM(E213:E236)</f>
        <v>4111755</v>
      </c>
      <c r="F237" s="245">
        <f t="shared" si="24"/>
        <v>-25510</v>
      </c>
      <c r="G237" s="105">
        <f t="shared" si="23"/>
        <v>-6.1659091211222873E-3</v>
      </c>
      <c r="H237" s="264"/>
      <c r="I237" s="281">
        <f>E237/D237</f>
        <v>0.99383409087887775</v>
      </c>
    </row>
    <row r="238" spans="1:9" ht="12.95" customHeight="1" x14ac:dyDescent="0.2">
      <c r="B238" s="18"/>
      <c r="C238" s="1" t="s">
        <v>10</v>
      </c>
      <c r="D238" s="245">
        <f>SUM(D213:D236)</f>
        <v>4137265</v>
      </c>
      <c r="E238" s="80">
        <f>SUM(E213:E236)</f>
        <v>4111755</v>
      </c>
      <c r="F238" s="80">
        <f>SUM(F213:F236)</f>
        <v>-25510</v>
      </c>
      <c r="G238" s="105">
        <f t="shared" si="23"/>
        <v>-6.1659091211222873E-3</v>
      </c>
      <c r="H238" s="264"/>
      <c r="I238" s="281">
        <f>E238/D238</f>
        <v>0.99383409087887775</v>
      </c>
    </row>
    <row r="239" spans="1:9" ht="12.95" customHeight="1" x14ac:dyDescent="0.2">
      <c r="B239" s="276"/>
      <c r="C239" s="277"/>
      <c r="D239" s="292"/>
      <c r="E239" s="292"/>
      <c r="F239" s="292"/>
      <c r="G239" s="293"/>
      <c r="H239" s="264"/>
      <c r="I239" s="281"/>
    </row>
    <row r="240" spans="1:9" ht="36" customHeight="1" x14ac:dyDescent="0.2">
      <c r="A240" s="4"/>
      <c r="B240" s="478" t="s">
        <v>185</v>
      </c>
      <c r="C240" s="478"/>
      <c r="D240" s="478"/>
      <c r="E240" s="478"/>
      <c r="F240" s="478"/>
      <c r="G240" s="478"/>
      <c r="H240" s="478"/>
      <c r="I240" s="478"/>
    </row>
    <row r="241" spans="1:21" ht="74.25" customHeight="1" x14ac:dyDescent="0.2">
      <c r="A241" s="4"/>
      <c r="B241" s="245" t="s">
        <v>29</v>
      </c>
      <c r="C241" s="245" t="s">
        <v>30</v>
      </c>
      <c r="D241" s="142" t="s">
        <v>270</v>
      </c>
      <c r="E241" s="142" t="s">
        <v>271</v>
      </c>
      <c r="F241" s="245" t="s">
        <v>31</v>
      </c>
      <c r="G241" s="4"/>
      <c r="H241" s="149"/>
      <c r="I241" s="149"/>
      <c r="L241" s="294"/>
      <c r="M241" s="294"/>
      <c r="N241" s="294"/>
      <c r="O241" s="252"/>
    </row>
    <row r="242" spans="1:21" ht="13.5" customHeight="1" x14ac:dyDescent="0.2">
      <c r="A242" s="4"/>
      <c r="B242" s="204" t="s">
        <v>139</v>
      </c>
      <c r="C242" s="204" t="s">
        <v>140</v>
      </c>
      <c r="D242" s="204" t="s">
        <v>141</v>
      </c>
      <c r="E242" s="204" t="s">
        <v>142</v>
      </c>
      <c r="F242" s="204" t="s">
        <v>186</v>
      </c>
      <c r="G242" s="4"/>
      <c r="H242" s="149"/>
      <c r="I242" s="149"/>
      <c r="L242" s="252"/>
      <c r="M242" s="252"/>
      <c r="N242" s="252"/>
      <c r="O242" s="252"/>
      <c r="T242" s="252"/>
    </row>
    <row r="243" spans="1:21" ht="12.95" customHeight="1" x14ac:dyDescent="0.2">
      <c r="A243" s="4"/>
      <c r="B243" s="96">
        <v>1</v>
      </c>
      <c r="C243" s="361" t="s">
        <v>228</v>
      </c>
      <c r="D243" s="183">
        <v>38931842</v>
      </c>
      <c r="E243" s="114">
        <v>39166250</v>
      </c>
      <c r="F243" s="105">
        <f t="shared" ref="F243:F267" si="25">E243/D243</f>
        <v>1.0060209840572147</v>
      </c>
      <c r="G243" s="16"/>
      <c r="H243" s="166"/>
      <c r="I243" s="149"/>
      <c r="L243" s="252"/>
      <c r="M243" s="252"/>
      <c r="N243" s="252"/>
      <c r="O243" s="252"/>
      <c r="S243" s="266"/>
      <c r="T243" s="252"/>
      <c r="U243" s="266"/>
    </row>
    <row r="244" spans="1:21" ht="12.95" customHeight="1" x14ac:dyDescent="0.2">
      <c r="A244" s="4"/>
      <c r="B244" s="96">
        <v>2</v>
      </c>
      <c r="C244" s="361" t="s">
        <v>229</v>
      </c>
      <c r="D244" s="183">
        <v>106503848</v>
      </c>
      <c r="E244" s="114">
        <v>106383938</v>
      </c>
      <c r="F244" s="105">
        <f t="shared" si="25"/>
        <v>0.99887412518653784</v>
      </c>
      <c r="G244" s="16"/>
      <c r="H244" s="166"/>
      <c r="I244" s="149"/>
      <c r="L244" s="252"/>
      <c r="M244" s="252"/>
      <c r="N244" s="252"/>
      <c r="O244" s="252"/>
      <c r="S244" s="266"/>
      <c r="T244" s="252"/>
      <c r="U244" s="266"/>
    </row>
    <row r="245" spans="1:21" ht="12.95" customHeight="1" x14ac:dyDescent="0.2">
      <c r="A245" s="4"/>
      <c r="B245" s="96">
        <v>3</v>
      </c>
      <c r="C245" s="361" t="s">
        <v>230</v>
      </c>
      <c r="D245" s="183">
        <v>115065490</v>
      </c>
      <c r="E245" s="114">
        <v>117375670</v>
      </c>
      <c r="F245" s="105">
        <f t="shared" si="25"/>
        <v>1.020077088273817</v>
      </c>
      <c r="G245" s="16"/>
      <c r="H245" s="166"/>
      <c r="I245" s="149"/>
      <c r="L245" s="252"/>
      <c r="M245" s="252"/>
      <c r="N245" s="252"/>
      <c r="O245" s="252"/>
      <c r="S245" s="266"/>
      <c r="T245" s="252"/>
      <c r="U245" s="266"/>
    </row>
    <row r="246" spans="1:21" ht="12.95" customHeight="1" x14ac:dyDescent="0.2">
      <c r="A246" s="4"/>
      <c r="B246" s="96">
        <v>4</v>
      </c>
      <c r="C246" s="361" t="s">
        <v>231</v>
      </c>
      <c r="D246" s="183">
        <v>127731170</v>
      </c>
      <c r="E246" s="114">
        <v>130423122</v>
      </c>
      <c r="F246" s="105">
        <f t="shared" si="25"/>
        <v>1.0210751377287157</v>
      </c>
      <c r="G246" s="16"/>
      <c r="H246" s="166"/>
      <c r="I246" s="149"/>
      <c r="L246" s="252"/>
      <c r="M246" s="252"/>
      <c r="N246" s="252"/>
      <c r="O246" s="252"/>
      <c r="S246" s="266"/>
      <c r="T246" s="252"/>
      <c r="U246" s="266"/>
    </row>
    <row r="247" spans="1:21" ht="12.95" customHeight="1" x14ac:dyDescent="0.2">
      <c r="A247" s="4"/>
      <c r="B247" s="96">
        <v>5</v>
      </c>
      <c r="C247" s="361" t="s">
        <v>232</v>
      </c>
      <c r="D247" s="183">
        <v>90488538</v>
      </c>
      <c r="E247" s="114">
        <v>93861160</v>
      </c>
      <c r="F247" s="105">
        <f t="shared" si="25"/>
        <v>1.0372712619138569</v>
      </c>
      <c r="G247" s="16"/>
      <c r="H247" s="166"/>
      <c r="I247" s="149"/>
      <c r="L247" s="252"/>
      <c r="M247" s="252"/>
      <c r="N247" s="252"/>
      <c r="O247" s="252"/>
      <c r="S247" s="266"/>
      <c r="T247" s="252"/>
      <c r="U247" s="266"/>
    </row>
    <row r="248" spans="1:21" ht="12.95" customHeight="1" x14ac:dyDescent="0.2">
      <c r="A248" s="4"/>
      <c r="B248" s="96">
        <v>6</v>
      </c>
      <c r="C248" s="361" t="s">
        <v>233</v>
      </c>
      <c r="D248" s="183">
        <v>53902350</v>
      </c>
      <c r="E248" s="114">
        <v>50722830</v>
      </c>
      <c r="F248" s="105">
        <f t="shared" si="25"/>
        <v>0.94101333244283414</v>
      </c>
      <c r="G248" s="16"/>
      <c r="H248" s="166"/>
      <c r="I248" s="149"/>
      <c r="L248" s="252"/>
      <c r="M248" s="252"/>
      <c r="N248" s="252"/>
      <c r="O248" s="252"/>
      <c r="S248" s="266"/>
      <c r="T248" s="252"/>
      <c r="U248" s="266"/>
    </row>
    <row r="249" spans="1:21" ht="12.95" customHeight="1" x14ac:dyDescent="0.2">
      <c r="A249" s="4"/>
      <c r="B249" s="96">
        <v>7</v>
      </c>
      <c r="C249" s="361" t="s">
        <v>234</v>
      </c>
      <c r="D249" s="183">
        <v>117358114</v>
      </c>
      <c r="E249" s="114">
        <v>114841622</v>
      </c>
      <c r="F249" s="105">
        <f t="shared" si="25"/>
        <v>0.9785571537047707</v>
      </c>
      <c r="G249" s="16"/>
      <c r="H249" s="166"/>
      <c r="I249" s="149"/>
      <c r="L249" s="252"/>
      <c r="M249" s="252"/>
      <c r="N249" s="252"/>
      <c r="O249" s="252"/>
      <c r="S249" s="266"/>
      <c r="T249" s="252"/>
      <c r="U249" s="266"/>
    </row>
    <row r="250" spans="1:21" ht="12.95" customHeight="1" x14ac:dyDescent="0.2">
      <c r="A250" s="4"/>
      <c r="B250" s="96">
        <v>8</v>
      </c>
      <c r="C250" s="361" t="s">
        <v>235</v>
      </c>
      <c r="D250" s="183">
        <v>9105250</v>
      </c>
      <c r="E250" s="114">
        <v>7876360</v>
      </c>
      <c r="F250" s="105">
        <f t="shared" si="25"/>
        <v>0.86503500727602212</v>
      </c>
      <c r="G250" s="16"/>
      <c r="H250" s="166"/>
      <c r="I250" s="149"/>
      <c r="L250" s="252"/>
      <c r="M250" s="252"/>
      <c r="N250" s="252"/>
      <c r="O250" s="252"/>
      <c r="S250" s="266"/>
      <c r="T250" s="252"/>
      <c r="U250" s="266"/>
    </row>
    <row r="251" spans="1:21" ht="12.95" customHeight="1" x14ac:dyDescent="0.2">
      <c r="A251" s="4"/>
      <c r="B251" s="96">
        <v>9</v>
      </c>
      <c r="C251" s="361" t="s">
        <v>236</v>
      </c>
      <c r="D251" s="183">
        <v>120806350</v>
      </c>
      <c r="E251" s="114">
        <v>118706910</v>
      </c>
      <c r="F251" s="105">
        <f t="shared" si="25"/>
        <v>0.98262144332644763</v>
      </c>
      <c r="G251" s="16"/>
      <c r="H251" s="166"/>
      <c r="I251" s="149"/>
      <c r="L251" s="252"/>
      <c r="M251" s="252"/>
      <c r="N251" s="252"/>
      <c r="O251" s="252"/>
      <c r="S251" s="266"/>
      <c r="T251" s="252"/>
      <c r="U251" s="266"/>
    </row>
    <row r="252" spans="1:21" ht="12.95" customHeight="1" x14ac:dyDescent="0.2">
      <c r="A252" s="4"/>
      <c r="B252" s="96">
        <v>10</v>
      </c>
      <c r="C252" s="361" t="s">
        <v>237</v>
      </c>
      <c r="D252" s="183">
        <v>103945560</v>
      </c>
      <c r="E252" s="114">
        <v>106178484</v>
      </c>
      <c r="F252" s="105">
        <f t="shared" si="25"/>
        <v>1.0214816679038528</v>
      </c>
      <c r="G252" s="16"/>
      <c r="H252" s="166"/>
      <c r="I252" s="149"/>
      <c r="L252" s="252"/>
      <c r="M252" s="252"/>
      <c r="N252" s="252"/>
      <c r="O252" s="252"/>
      <c r="S252" s="266"/>
      <c r="T252" s="252"/>
      <c r="U252" s="266"/>
    </row>
    <row r="253" spans="1:21" ht="12.95" customHeight="1" x14ac:dyDescent="0.2">
      <c r="A253" s="4"/>
      <c r="B253" s="96">
        <v>11</v>
      </c>
      <c r="C253" s="361" t="s">
        <v>238</v>
      </c>
      <c r="D253" s="183">
        <v>62258858</v>
      </c>
      <c r="E253" s="114">
        <v>61337578</v>
      </c>
      <c r="F253" s="105">
        <f t="shared" si="25"/>
        <v>0.9852024269381876</v>
      </c>
      <c r="G253" s="16"/>
      <c r="H253" s="166"/>
      <c r="I253" s="149"/>
      <c r="L253" s="252"/>
      <c r="M253" s="252"/>
      <c r="N253" s="252"/>
      <c r="O253" s="252"/>
      <c r="S253" s="266"/>
      <c r="T253" s="252"/>
      <c r="U253" s="266"/>
    </row>
    <row r="254" spans="1:21" ht="12.95" customHeight="1" x14ac:dyDescent="0.2">
      <c r="A254" s="4"/>
      <c r="B254" s="96">
        <v>12</v>
      </c>
      <c r="C254" s="361" t="s">
        <v>239</v>
      </c>
      <c r="D254" s="183">
        <v>52850550</v>
      </c>
      <c r="E254" s="114">
        <v>51105770</v>
      </c>
      <c r="F254" s="105">
        <f t="shared" si="25"/>
        <v>0.96698653088756881</v>
      </c>
      <c r="G254" s="16"/>
      <c r="H254" s="166"/>
      <c r="I254" s="149"/>
      <c r="L254" s="252"/>
      <c r="M254" s="252"/>
      <c r="N254" s="252"/>
      <c r="O254" s="252"/>
      <c r="S254" s="266"/>
      <c r="T254" s="252"/>
      <c r="U254" s="266"/>
    </row>
    <row r="255" spans="1:21" ht="12.95" customHeight="1" x14ac:dyDescent="0.2">
      <c r="A255" s="4"/>
      <c r="B255" s="96">
        <v>13</v>
      </c>
      <c r="C255" s="361" t="s">
        <v>240</v>
      </c>
      <c r="D255" s="183">
        <v>144319230</v>
      </c>
      <c r="E255" s="114">
        <v>145298110</v>
      </c>
      <c r="F255" s="105">
        <f t="shared" si="25"/>
        <v>1.0067827412881845</v>
      </c>
      <c r="G255" s="16"/>
      <c r="H255" s="166"/>
      <c r="I255" s="149"/>
      <c r="L255" s="252"/>
      <c r="M255" s="252"/>
      <c r="N255" s="252"/>
      <c r="O255" s="252"/>
      <c r="S255" s="266"/>
      <c r="T255" s="252"/>
      <c r="U255" s="266"/>
    </row>
    <row r="256" spans="1:21" ht="12.95" customHeight="1" x14ac:dyDescent="0.2">
      <c r="A256" s="4"/>
      <c r="B256" s="96">
        <v>14</v>
      </c>
      <c r="C256" s="361" t="s">
        <v>241</v>
      </c>
      <c r="D256" s="183">
        <v>265990400</v>
      </c>
      <c r="E256" s="114">
        <v>270357640</v>
      </c>
      <c r="F256" s="105">
        <f t="shared" si="25"/>
        <v>1.0164187880464859</v>
      </c>
      <c r="G256" s="16"/>
      <c r="H256" s="166"/>
      <c r="I256" s="149"/>
      <c r="L256" s="252"/>
      <c r="M256" s="252"/>
      <c r="N256" s="252"/>
      <c r="O256" s="252"/>
      <c r="S256" s="266"/>
      <c r="T256" s="252"/>
      <c r="U256" s="266"/>
    </row>
    <row r="257" spans="1:21" ht="12.95" customHeight="1" x14ac:dyDescent="0.2">
      <c r="A257" s="4"/>
      <c r="B257" s="96">
        <v>15</v>
      </c>
      <c r="C257" s="361" t="s">
        <v>242</v>
      </c>
      <c r="D257" s="183">
        <v>143439960</v>
      </c>
      <c r="E257" s="114">
        <v>144298090</v>
      </c>
      <c r="F257" s="105">
        <f t="shared" si="25"/>
        <v>1.0059825030626055</v>
      </c>
      <c r="G257" s="16"/>
      <c r="H257" s="166"/>
      <c r="I257" s="149"/>
      <c r="L257" s="252"/>
      <c r="M257" s="252"/>
      <c r="N257" s="252"/>
      <c r="O257" s="252"/>
      <c r="S257" s="266"/>
      <c r="T257" s="252"/>
      <c r="U257" s="266"/>
    </row>
    <row r="258" spans="1:21" ht="12.95" customHeight="1" x14ac:dyDescent="0.2">
      <c r="A258" s="4"/>
      <c r="B258" s="96">
        <v>16</v>
      </c>
      <c r="C258" s="361" t="s">
        <v>243</v>
      </c>
      <c r="D258" s="183">
        <v>144400672</v>
      </c>
      <c r="E258" s="114">
        <v>141745300</v>
      </c>
      <c r="F258" s="105">
        <f t="shared" si="25"/>
        <v>0.98161108280714926</v>
      </c>
      <c r="G258" s="16"/>
      <c r="H258" s="166"/>
      <c r="I258" s="149"/>
      <c r="L258" s="252"/>
      <c r="M258" s="252"/>
      <c r="N258" s="252"/>
      <c r="O258" s="252"/>
      <c r="S258" s="266"/>
      <c r="T258" s="252"/>
      <c r="U258" s="266"/>
    </row>
    <row r="259" spans="1:21" ht="12.95" customHeight="1" x14ac:dyDescent="0.2">
      <c r="A259" s="4"/>
      <c r="B259" s="96">
        <v>17</v>
      </c>
      <c r="C259" s="361" t="s">
        <v>244</v>
      </c>
      <c r="D259" s="183">
        <v>135939154</v>
      </c>
      <c r="E259" s="114">
        <v>132529518</v>
      </c>
      <c r="F259" s="105">
        <f t="shared" si="25"/>
        <v>0.97491792541242384</v>
      </c>
      <c r="G259" s="16"/>
      <c r="H259" s="166"/>
      <c r="I259" s="149"/>
      <c r="L259" s="252"/>
      <c r="M259" s="252"/>
      <c r="N259" s="252"/>
      <c r="O259" s="252"/>
      <c r="S259" s="266"/>
      <c r="T259" s="252"/>
      <c r="U259" s="266"/>
    </row>
    <row r="260" spans="1:21" ht="12.95" customHeight="1" x14ac:dyDescent="0.2">
      <c r="A260" s="4"/>
      <c r="B260" s="96">
        <v>18</v>
      </c>
      <c r="C260" s="361" t="s">
        <v>245</v>
      </c>
      <c r="D260" s="183">
        <v>201681950</v>
      </c>
      <c r="E260" s="114">
        <v>203446050</v>
      </c>
      <c r="F260" s="105">
        <f t="shared" si="25"/>
        <v>1.0087469404178213</v>
      </c>
      <c r="G260" s="16"/>
      <c r="H260" s="166"/>
      <c r="I260" s="149"/>
      <c r="L260" s="252"/>
      <c r="M260" s="252"/>
      <c r="N260" s="252"/>
      <c r="O260" s="252"/>
      <c r="S260" s="266"/>
      <c r="T260" s="252"/>
      <c r="U260" s="266"/>
    </row>
    <row r="261" spans="1:21" ht="12.95" customHeight="1" x14ac:dyDescent="0.2">
      <c r="A261" s="4"/>
      <c r="B261" s="96">
        <v>19</v>
      </c>
      <c r="C261" s="361" t="s">
        <v>246</v>
      </c>
      <c r="D261" s="183">
        <v>230254840</v>
      </c>
      <c r="E261" s="114">
        <v>235066360</v>
      </c>
      <c r="F261" s="105">
        <f t="shared" si="25"/>
        <v>1.0208964988531837</v>
      </c>
      <c r="G261" s="16"/>
      <c r="H261" s="166"/>
      <c r="I261" s="149"/>
      <c r="L261" s="252"/>
      <c r="M261" s="252"/>
      <c r="N261" s="252"/>
      <c r="O261" s="252"/>
      <c r="S261" s="266"/>
      <c r="T261" s="252"/>
      <c r="U261" s="266"/>
    </row>
    <row r="262" spans="1:21" ht="12.95" customHeight="1" x14ac:dyDescent="0.2">
      <c r="A262" s="4"/>
      <c r="B262" s="96">
        <v>20</v>
      </c>
      <c r="C262" s="361" t="s">
        <v>247</v>
      </c>
      <c r="D262" s="183">
        <v>103094116</v>
      </c>
      <c r="E262" s="114">
        <v>104031010</v>
      </c>
      <c r="F262" s="105">
        <f t="shared" si="25"/>
        <v>1.0090877543389576</v>
      </c>
      <c r="G262" s="16"/>
      <c r="H262" s="166"/>
      <c r="I262" s="149"/>
      <c r="L262" s="252"/>
      <c r="M262" s="252"/>
      <c r="N262" s="252"/>
      <c r="O262" s="252"/>
      <c r="S262" s="266"/>
      <c r="T262" s="252"/>
      <c r="U262" s="266"/>
    </row>
    <row r="263" spans="1:21" ht="12.95" customHeight="1" x14ac:dyDescent="0.2">
      <c r="A263" s="4"/>
      <c r="B263" s="96">
        <v>21</v>
      </c>
      <c r="C263" s="361" t="s">
        <v>248</v>
      </c>
      <c r="D263" s="183">
        <v>25073790</v>
      </c>
      <c r="E263" s="114">
        <v>25290462</v>
      </c>
      <c r="F263" s="105">
        <f t="shared" si="25"/>
        <v>1.008641374120147</v>
      </c>
      <c r="G263" s="16"/>
      <c r="H263" s="166"/>
      <c r="I263" s="149"/>
      <c r="L263" s="252"/>
      <c r="M263" s="252"/>
      <c r="N263" s="252"/>
      <c r="O263" s="252"/>
      <c r="S263" s="266"/>
      <c r="T263" s="252"/>
      <c r="U263" s="266"/>
    </row>
    <row r="264" spans="1:21" ht="12.95" customHeight="1" x14ac:dyDescent="0.2">
      <c r="A264" s="4"/>
      <c r="B264" s="96">
        <v>22</v>
      </c>
      <c r="C264" s="361" t="s">
        <v>249</v>
      </c>
      <c r="D264" s="183">
        <v>59599560</v>
      </c>
      <c r="E264" s="114">
        <v>60461986</v>
      </c>
      <c r="F264" s="105">
        <f t="shared" si="25"/>
        <v>1.0144703417273551</v>
      </c>
      <c r="G264" s="16"/>
      <c r="H264" s="166"/>
      <c r="I264" s="149"/>
      <c r="L264" s="252"/>
      <c r="M264" s="252"/>
      <c r="N264" s="252"/>
      <c r="O264" s="252"/>
      <c r="S264" s="266"/>
      <c r="T264" s="252"/>
      <c r="U264" s="266"/>
    </row>
    <row r="265" spans="1:21" ht="12.95" customHeight="1" x14ac:dyDescent="0.2">
      <c r="A265" s="4"/>
      <c r="B265" s="96">
        <v>23</v>
      </c>
      <c r="C265" s="361" t="s">
        <v>250</v>
      </c>
      <c r="D265" s="183">
        <v>49257582</v>
      </c>
      <c r="E265" s="114">
        <v>53544154</v>
      </c>
      <c r="F265" s="105">
        <f t="shared" si="25"/>
        <v>1.0870235977072524</v>
      </c>
      <c r="G265" s="16"/>
      <c r="H265" s="166"/>
      <c r="I265" s="149"/>
      <c r="L265" s="252"/>
      <c r="M265" s="252"/>
      <c r="N265" s="252"/>
      <c r="O265" s="252"/>
      <c r="S265" s="266"/>
      <c r="T265" s="252"/>
      <c r="U265" s="266"/>
    </row>
    <row r="266" spans="1:21" ht="12.95" customHeight="1" x14ac:dyDescent="0.2">
      <c r="A266" s="4"/>
      <c r="B266" s="96">
        <v>24</v>
      </c>
      <c r="C266" s="361" t="s">
        <v>251</v>
      </c>
      <c r="D266" s="183">
        <v>5498380</v>
      </c>
      <c r="E266" s="114">
        <v>4864960</v>
      </c>
      <c r="F266" s="105">
        <f t="shared" si="25"/>
        <v>0.88479879528151928</v>
      </c>
      <c r="G266" s="16"/>
      <c r="H266" s="166"/>
      <c r="I266" s="149"/>
      <c r="L266" s="252"/>
      <c r="M266" s="252"/>
      <c r="N266" s="252"/>
      <c r="O266" s="252"/>
      <c r="R266" s="266"/>
      <c r="S266" s="266"/>
      <c r="T266" s="252"/>
      <c r="U266" s="266"/>
    </row>
    <row r="267" spans="1:21" ht="16.5" customHeight="1" x14ac:dyDescent="0.2">
      <c r="A267" s="4"/>
      <c r="B267" s="18"/>
      <c r="C267" s="1" t="s">
        <v>26</v>
      </c>
      <c r="D267" s="80">
        <f>SUM(D243:D266)</f>
        <v>2507497554</v>
      </c>
      <c r="E267" s="80">
        <f>SUM(E243:E266)</f>
        <v>2518913334</v>
      </c>
      <c r="F267" s="532">
        <f t="shared" si="25"/>
        <v>1.0045526584788844</v>
      </c>
      <c r="G267" s="16"/>
      <c r="H267" s="166"/>
      <c r="I267" s="149"/>
      <c r="L267" s="266"/>
      <c r="M267" s="266"/>
    </row>
    <row r="268" spans="1:21" ht="16.5" customHeight="1" x14ac:dyDescent="0.2">
      <c r="B268" s="276"/>
      <c r="C268" s="277"/>
      <c r="D268" s="418"/>
      <c r="E268" s="418"/>
      <c r="F268" s="295"/>
      <c r="G268" s="280"/>
      <c r="H268" s="166"/>
    </row>
    <row r="269" spans="1:21" ht="15.75" customHeight="1" x14ac:dyDescent="0.2">
      <c r="A269" s="4"/>
      <c r="B269" s="473" t="s">
        <v>92</v>
      </c>
      <c r="C269" s="473"/>
      <c r="D269" s="473"/>
      <c r="E269" s="473"/>
      <c r="F269" s="473"/>
      <c r="G269" s="473"/>
      <c r="H269" s="473"/>
      <c r="I269" s="473"/>
    </row>
    <row r="270" spans="1:21" x14ac:dyDescent="0.2">
      <c r="A270" s="4"/>
      <c r="B270" s="205"/>
      <c r="C270" s="4"/>
      <c r="D270" s="4"/>
      <c r="E270" s="149"/>
      <c r="F270" s="4"/>
      <c r="G270" s="4"/>
      <c r="H270" s="149"/>
      <c r="I270" s="149"/>
    </row>
    <row r="271" spans="1:21" ht="19.5" customHeight="1" x14ac:dyDescent="0.2">
      <c r="A271" s="4"/>
      <c r="B271" s="475" t="s">
        <v>32</v>
      </c>
      <c r="C271" s="475"/>
      <c r="D271" s="475"/>
      <c r="E271" s="475"/>
      <c r="F271" s="475"/>
      <c r="G271" s="4" t="s">
        <v>63</v>
      </c>
      <c r="H271" s="149"/>
      <c r="I271" s="149"/>
    </row>
    <row r="272" spans="1:21" ht="42.75" x14ac:dyDescent="0.2">
      <c r="A272" s="4"/>
      <c r="B272" s="109" t="s">
        <v>19</v>
      </c>
      <c r="C272" s="109" t="s">
        <v>221</v>
      </c>
      <c r="D272" s="143" t="s">
        <v>33</v>
      </c>
      <c r="E272" s="143" t="s">
        <v>34</v>
      </c>
      <c r="F272" s="143" t="s">
        <v>6</v>
      </c>
      <c r="G272" s="143" t="s">
        <v>27</v>
      </c>
      <c r="H272" s="167"/>
      <c r="I272" s="149"/>
    </row>
    <row r="273" spans="1:14" ht="16.5" customHeight="1" x14ac:dyDescent="0.2">
      <c r="A273" s="4"/>
      <c r="B273" s="96">
        <v>1</v>
      </c>
      <c r="C273" s="96">
        <v>2</v>
      </c>
      <c r="D273" s="97">
        <v>3</v>
      </c>
      <c r="E273" s="97">
        <v>4</v>
      </c>
      <c r="F273" s="97" t="s">
        <v>35</v>
      </c>
      <c r="G273" s="97">
        <v>6</v>
      </c>
      <c r="H273" s="167"/>
      <c r="I273" s="149"/>
    </row>
    <row r="274" spans="1:14" ht="27" customHeight="1" x14ac:dyDescent="0.2">
      <c r="A274" s="4"/>
      <c r="B274" s="207">
        <v>1</v>
      </c>
      <c r="C274" s="99" t="s">
        <v>187</v>
      </c>
      <c r="D274" s="122">
        <f>E306</f>
        <v>10101.86</v>
      </c>
      <c r="E274" s="122">
        <f>D274</f>
        <v>10101.86</v>
      </c>
      <c r="F274" s="123">
        <f>D274-E274</f>
        <v>0</v>
      </c>
      <c r="G274" s="124">
        <f>F274/D274</f>
        <v>0</v>
      </c>
      <c r="H274" s="167"/>
      <c r="I274" s="149"/>
      <c r="L274" s="267"/>
    </row>
    <row r="275" spans="1:14" ht="28.5" x14ac:dyDescent="0.2">
      <c r="A275" s="4"/>
      <c r="B275" s="207">
        <v>2</v>
      </c>
      <c r="C275" s="99" t="s">
        <v>188</v>
      </c>
      <c r="D275" s="122">
        <f>D306</f>
        <v>298807.48999999993</v>
      </c>
      <c r="E275" s="122">
        <f>D275</f>
        <v>298807.48999999993</v>
      </c>
      <c r="F275" s="123">
        <f>E276-D276</f>
        <v>0</v>
      </c>
      <c r="G275" s="124">
        <f>F275/D275</f>
        <v>0</v>
      </c>
      <c r="H275" s="167" t="s">
        <v>12</v>
      </c>
      <c r="I275" s="149"/>
    </row>
    <row r="276" spans="1:14" ht="28.5" x14ac:dyDescent="0.2">
      <c r="A276" s="4"/>
      <c r="B276" s="207">
        <v>3</v>
      </c>
      <c r="C276" s="99" t="s">
        <v>272</v>
      </c>
      <c r="D276" s="122">
        <f>D341</f>
        <v>224512.84199999995</v>
      </c>
      <c r="E276" s="122">
        <f>D276</f>
        <v>224512.84199999995</v>
      </c>
      <c r="F276" s="123">
        <f>E276-D276</f>
        <v>0</v>
      </c>
      <c r="G276" s="125">
        <f>F276/D276</f>
        <v>0</v>
      </c>
      <c r="H276" s="167" t="s">
        <v>12</v>
      </c>
      <c r="I276" s="149"/>
    </row>
    <row r="277" spans="1:14" x14ac:dyDescent="0.2">
      <c r="B277" s="296"/>
    </row>
    <row r="278" spans="1:14" ht="27.75" customHeight="1" x14ac:dyDescent="0.2">
      <c r="A278" s="4"/>
      <c r="B278" s="474" t="s">
        <v>223</v>
      </c>
      <c r="C278" s="474"/>
      <c r="D278" s="474"/>
      <c r="E278" s="474"/>
      <c r="F278" s="474"/>
      <c r="G278" s="474"/>
      <c r="H278" s="297"/>
      <c r="I278" s="297"/>
    </row>
    <row r="279" spans="1:14" x14ac:dyDescent="0.2">
      <c r="A279" s="4"/>
      <c r="B279" s="208"/>
      <c r="C279" s="23"/>
      <c r="D279" s="23"/>
      <c r="E279" s="151"/>
      <c r="F279" s="31" t="s">
        <v>93</v>
      </c>
      <c r="G279" s="4"/>
    </row>
    <row r="280" spans="1:14" ht="43.5" customHeight="1" x14ac:dyDescent="0.2">
      <c r="A280" s="4"/>
      <c r="B280" s="32" t="s">
        <v>36</v>
      </c>
      <c r="C280" s="32" t="s">
        <v>37</v>
      </c>
      <c r="D280" s="250" t="s">
        <v>222</v>
      </c>
      <c r="E280" s="443" t="s">
        <v>189</v>
      </c>
      <c r="F280" s="250" t="s">
        <v>190</v>
      </c>
      <c r="G280" s="116"/>
      <c r="H280" s="299"/>
      <c r="I280" s="287"/>
    </row>
    <row r="281" spans="1:14" ht="15.75" customHeight="1" x14ac:dyDescent="0.2">
      <c r="A281" s="4"/>
      <c r="B281" s="32">
        <v>1</v>
      </c>
      <c r="C281" s="32">
        <v>2</v>
      </c>
      <c r="D281" s="250">
        <v>3</v>
      </c>
      <c r="E281" s="443">
        <v>4</v>
      </c>
      <c r="F281" s="250">
        <v>5</v>
      </c>
      <c r="G281" s="116"/>
      <c r="H281" s="299"/>
      <c r="I281" s="287"/>
    </row>
    <row r="282" spans="1:14" ht="12.95" customHeight="1" x14ac:dyDescent="0.2">
      <c r="A282" s="4"/>
      <c r="B282" s="96">
        <v>1</v>
      </c>
      <c r="C282" s="361" t="s">
        <v>228</v>
      </c>
      <c r="D282" s="152">
        <v>4746.3</v>
      </c>
      <c r="E282" s="152">
        <v>170.43</v>
      </c>
      <c r="F282" s="86">
        <f t="shared" ref="F282:F306" si="26">E282/D282</f>
        <v>3.5907970419063268E-2</v>
      </c>
      <c r="G282" s="117"/>
      <c r="H282" s="300"/>
      <c r="I282" s="301"/>
      <c r="J282" s="302"/>
      <c r="K282" s="266"/>
      <c r="L282" s="266"/>
      <c r="M282" s="266"/>
      <c r="N282" s="266"/>
    </row>
    <row r="283" spans="1:14" ht="12.95" customHeight="1" x14ac:dyDescent="0.2">
      <c r="A283" s="4"/>
      <c r="B283" s="96">
        <v>2</v>
      </c>
      <c r="C283" s="361" t="s">
        <v>229</v>
      </c>
      <c r="D283" s="152">
        <v>12551.7</v>
      </c>
      <c r="E283" s="152">
        <v>307.86</v>
      </c>
      <c r="F283" s="86">
        <f t="shared" si="26"/>
        <v>2.4527354860297806E-2</v>
      </c>
      <c r="G283" s="117"/>
      <c r="H283" s="300"/>
      <c r="I283" s="301"/>
      <c r="J283" s="302"/>
      <c r="K283" s="266"/>
      <c r="L283" s="266"/>
      <c r="M283" s="266"/>
      <c r="N283" s="266"/>
    </row>
    <row r="284" spans="1:14" ht="12.95" customHeight="1" x14ac:dyDescent="0.2">
      <c r="A284" s="4"/>
      <c r="B284" s="96">
        <v>3</v>
      </c>
      <c r="C284" s="361" t="s">
        <v>230</v>
      </c>
      <c r="D284" s="152">
        <v>13666.720000000001</v>
      </c>
      <c r="E284" s="152">
        <v>492.97</v>
      </c>
      <c r="F284" s="86">
        <f t="shared" si="26"/>
        <v>3.6070834845522551E-2</v>
      </c>
      <c r="G284" s="117"/>
      <c r="H284" s="300"/>
      <c r="I284" s="301"/>
      <c r="J284" s="302"/>
      <c r="K284" s="266"/>
      <c r="L284" s="266"/>
      <c r="M284" s="266"/>
      <c r="N284" s="266"/>
    </row>
    <row r="285" spans="1:14" ht="12.95" customHeight="1" x14ac:dyDescent="0.2">
      <c r="A285" s="4"/>
      <c r="B285" s="96">
        <v>4</v>
      </c>
      <c r="C285" s="361" t="s">
        <v>231</v>
      </c>
      <c r="D285" s="152">
        <v>14771.93</v>
      </c>
      <c r="E285" s="152">
        <v>282.04000000000002</v>
      </c>
      <c r="F285" s="86">
        <f t="shared" si="26"/>
        <v>1.9092968894382792E-2</v>
      </c>
      <c r="G285" s="117"/>
      <c r="H285" s="300"/>
      <c r="I285" s="301"/>
      <c r="J285" s="302"/>
      <c r="K285" s="266"/>
      <c r="L285" s="266"/>
      <c r="M285" s="266"/>
      <c r="N285" s="266"/>
    </row>
    <row r="286" spans="1:14" ht="12.95" customHeight="1" x14ac:dyDescent="0.2">
      <c r="A286" s="4"/>
      <c r="B286" s="96">
        <v>5</v>
      </c>
      <c r="C286" s="361" t="s">
        <v>232</v>
      </c>
      <c r="D286" s="152">
        <v>11067.560000000001</v>
      </c>
      <c r="E286" s="152">
        <v>192.38</v>
      </c>
      <c r="F286" s="86">
        <f t="shared" si="26"/>
        <v>1.7382331787674968E-2</v>
      </c>
      <c r="G286" s="117"/>
      <c r="H286" s="300"/>
      <c r="I286" s="301"/>
      <c r="J286" s="302"/>
      <c r="K286" s="266"/>
      <c r="L286" s="266"/>
      <c r="M286" s="266"/>
      <c r="N286" s="266"/>
    </row>
    <row r="287" spans="1:14" ht="12.95" customHeight="1" x14ac:dyDescent="0.2">
      <c r="A287" s="4"/>
      <c r="B287" s="96">
        <v>6</v>
      </c>
      <c r="C287" s="361" t="s">
        <v>233</v>
      </c>
      <c r="D287" s="152">
        <v>6519.6100000000006</v>
      </c>
      <c r="E287" s="152">
        <v>282.61</v>
      </c>
      <c r="F287" s="86">
        <f t="shared" si="26"/>
        <v>4.334768490753281E-2</v>
      </c>
      <c r="G287" s="117"/>
      <c r="H287" s="300"/>
      <c r="I287" s="301"/>
      <c r="J287" s="302"/>
      <c r="K287" s="266"/>
      <c r="L287" s="266"/>
      <c r="M287" s="266"/>
      <c r="N287" s="266"/>
    </row>
    <row r="288" spans="1:14" ht="12.95" customHeight="1" x14ac:dyDescent="0.2">
      <c r="A288" s="4"/>
      <c r="B288" s="96">
        <v>7</v>
      </c>
      <c r="C288" s="361" t="s">
        <v>234</v>
      </c>
      <c r="D288" s="152">
        <v>13772.740000000002</v>
      </c>
      <c r="E288" s="152">
        <v>415.14</v>
      </c>
      <c r="F288" s="86">
        <f t="shared" si="26"/>
        <v>3.0142150363689429E-2</v>
      </c>
      <c r="G288" s="117"/>
      <c r="H288" s="300"/>
      <c r="I288" s="301"/>
      <c r="J288" s="302"/>
      <c r="K288" s="266"/>
      <c r="L288" s="266"/>
      <c r="M288" s="266"/>
      <c r="N288" s="266"/>
    </row>
    <row r="289" spans="1:14" ht="12.95" customHeight="1" x14ac:dyDescent="0.2">
      <c r="A289" s="4"/>
      <c r="B289" s="96">
        <v>8</v>
      </c>
      <c r="C289" s="361" t="s">
        <v>235</v>
      </c>
      <c r="D289" s="152">
        <v>1100.78</v>
      </c>
      <c r="E289" s="152">
        <v>125.62</v>
      </c>
      <c r="F289" s="86">
        <f t="shared" si="26"/>
        <v>0.11411907919838661</v>
      </c>
      <c r="G289" s="117"/>
      <c r="H289" s="300"/>
      <c r="I289" s="301"/>
      <c r="J289" s="302"/>
      <c r="K289" s="266"/>
      <c r="L289" s="266"/>
      <c r="M289" s="266"/>
      <c r="N289" s="266"/>
    </row>
    <row r="290" spans="1:14" ht="12.95" customHeight="1" x14ac:dyDescent="0.2">
      <c r="A290" s="4"/>
      <c r="B290" s="96">
        <v>9</v>
      </c>
      <c r="C290" s="361" t="s">
        <v>236</v>
      </c>
      <c r="D290" s="152">
        <v>14151.560000000001</v>
      </c>
      <c r="E290" s="152">
        <v>348.10999999999996</v>
      </c>
      <c r="F290" s="86">
        <f t="shared" si="26"/>
        <v>2.4598701485913914E-2</v>
      </c>
      <c r="G290" s="117"/>
      <c r="H290" s="300"/>
      <c r="I290" s="301"/>
      <c r="J290" s="302"/>
      <c r="K290" s="266"/>
      <c r="L290" s="266"/>
      <c r="M290" s="266"/>
      <c r="N290" s="266"/>
    </row>
    <row r="291" spans="1:14" ht="12.95" customHeight="1" x14ac:dyDescent="0.2">
      <c r="A291" s="4"/>
      <c r="B291" s="96">
        <v>10</v>
      </c>
      <c r="C291" s="361" t="s">
        <v>237</v>
      </c>
      <c r="D291" s="152">
        <v>12262.880000000001</v>
      </c>
      <c r="E291" s="152">
        <v>379.3</v>
      </c>
      <c r="F291" s="86">
        <f t="shared" si="26"/>
        <v>3.0930743838315303E-2</v>
      </c>
      <c r="G291" s="117"/>
      <c r="H291" s="300"/>
      <c r="I291" s="301"/>
      <c r="J291" s="302"/>
      <c r="K291" s="266"/>
      <c r="L291" s="266"/>
      <c r="M291" s="266"/>
      <c r="N291" s="266"/>
    </row>
    <row r="292" spans="1:14" ht="12.95" customHeight="1" x14ac:dyDescent="0.2">
      <c r="A292" s="4"/>
      <c r="B292" s="96">
        <v>11</v>
      </c>
      <c r="C292" s="361" t="s">
        <v>238</v>
      </c>
      <c r="D292" s="152">
        <v>7471.0300000000007</v>
      </c>
      <c r="E292" s="152">
        <v>290.35000000000002</v>
      </c>
      <c r="F292" s="86">
        <f t="shared" si="26"/>
        <v>3.8863449885758725E-2</v>
      </c>
      <c r="G292" s="117"/>
      <c r="H292" s="300" t="s">
        <v>12</v>
      </c>
      <c r="I292" s="301"/>
      <c r="J292" s="302"/>
      <c r="K292" s="266"/>
      <c r="L292" s="266"/>
      <c r="M292" s="266"/>
      <c r="N292" s="266"/>
    </row>
    <row r="293" spans="1:14" ht="12.95" customHeight="1" x14ac:dyDescent="0.2">
      <c r="A293" s="4"/>
      <c r="B293" s="96">
        <v>12</v>
      </c>
      <c r="C293" s="361" t="s">
        <v>239</v>
      </c>
      <c r="D293" s="152">
        <v>6700.43</v>
      </c>
      <c r="E293" s="152">
        <v>259.94</v>
      </c>
      <c r="F293" s="86">
        <f t="shared" si="26"/>
        <v>3.8794525127491819E-2</v>
      </c>
      <c r="G293" s="117"/>
      <c r="H293" s="300"/>
      <c r="I293" s="301"/>
      <c r="J293" s="302"/>
      <c r="K293" s="266"/>
      <c r="L293" s="266"/>
      <c r="M293" s="266"/>
      <c r="N293" s="266"/>
    </row>
    <row r="294" spans="1:14" ht="12.95" customHeight="1" x14ac:dyDescent="0.2">
      <c r="A294" s="4"/>
      <c r="B294" s="96">
        <v>13</v>
      </c>
      <c r="C294" s="361" t="s">
        <v>240</v>
      </c>
      <c r="D294" s="152">
        <v>17135.41</v>
      </c>
      <c r="E294" s="152">
        <v>1738.2</v>
      </c>
      <c r="F294" s="86">
        <f t="shared" si="26"/>
        <v>0.10143906682127828</v>
      </c>
      <c r="G294" s="117"/>
      <c r="H294" s="300"/>
      <c r="I294" s="301"/>
      <c r="J294" s="302"/>
      <c r="K294" s="266"/>
      <c r="L294" s="266"/>
      <c r="M294" s="266"/>
      <c r="N294" s="266"/>
    </row>
    <row r="295" spans="1:14" ht="12.95" customHeight="1" x14ac:dyDescent="0.2">
      <c r="A295" s="4"/>
      <c r="B295" s="96">
        <v>14</v>
      </c>
      <c r="C295" s="361" t="s">
        <v>241</v>
      </c>
      <c r="D295" s="152">
        <v>32459.13</v>
      </c>
      <c r="E295" s="152">
        <v>895.36</v>
      </c>
      <c r="F295" s="86">
        <f t="shared" si="26"/>
        <v>2.7584226687529825E-2</v>
      </c>
      <c r="G295" s="117"/>
      <c r="H295" s="300"/>
      <c r="I295" s="301"/>
      <c r="J295" s="302"/>
      <c r="K295" s="266"/>
      <c r="L295" s="266"/>
      <c r="M295" s="266"/>
      <c r="N295" s="266"/>
    </row>
    <row r="296" spans="1:14" ht="12.95" customHeight="1" x14ac:dyDescent="0.2">
      <c r="A296" s="4"/>
      <c r="B296" s="96">
        <v>15</v>
      </c>
      <c r="C296" s="361" t="s">
        <v>242</v>
      </c>
      <c r="D296" s="152">
        <v>16886.91</v>
      </c>
      <c r="E296" s="152">
        <v>275.16000000000003</v>
      </c>
      <c r="F296" s="86">
        <f t="shared" si="26"/>
        <v>1.6294277638715434E-2</v>
      </c>
      <c r="G296" s="117"/>
      <c r="H296" s="300"/>
      <c r="I296" s="301"/>
      <c r="J296" s="302"/>
      <c r="K296" s="266"/>
      <c r="L296" s="266"/>
      <c r="M296" s="266"/>
      <c r="N296" s="266"/>
    </row>
    <row r="297" spans="1:14" ht="12.95" customHeight="1" x14ac:dyDescent="0.2">
      <c r="A297" s="4"/>
      <c r="B297" s="96">
        <v>16</v>
      </c>
      <c r="C297" s="361" t="s">
        <v>243</v>
      </c>
      <c r="D297" s="152">
        <v>17079.239999999998</v>
      </c>
      <c r="E297" s="152">
        <v>773.23</v>
      </c>
      <c r="F297" s="86">
        <f t="shared" si="26"/>
        <v>4.5273091776917483E-2</v>
      </c>
      <c r="G297" s="117"/>
      <c r="H297" s="300"/>
      <c r="I297" s="301"/>
      <c r="J297" s="302"/>
      <c r="K297" s="266"/>
      <c r="L297" s="266"/>
      <c r="M297" s="266"/>
      <c r="N297" s="266"/>
    </row>
    <row r="298" spans="1:14" ht="12.95" customHeight="1" x14ac:dyDescent="0.2">
      <c r="A298" s="4"/>
      <c r="B298" s="96">
        <v>17</v>
      </c>
      <c r="C298" s="361" t="s">
        <v>244</v>
      </c>
      <c r="D298" s="152">
        <v>16270.619999999999</v>
      </c>
      <c r="E298" s="152">
        <v>282.68</v>
      </c>
      <c r="F298" s="86">
        <f t="shared" si="26"/>
        <v>1.7373646486734989E-2</v>
      </c>
      <c r="G298" s="117"/>
      <c r="H298" s="300"/>
      <c r="I298" s="301"/>
      <c r="J298" s="302"/>
      <c r="K298" s="266"/>
      <c r="L298" s="266"/>
      <c r="M298" s="266"/>
      <c r="N298" s="266"/>
    </row>
    <row r="299" spans="1:14" ht="12.95" customHeight="1" x14ac:dyDescent="0.2">
      <c r="A299" s="4"/>
      <c r="B299" s="96">
        <v>18</v>
      </c>
      <c r="C299" s="361" t="s">
        <v>245</v>
      </c>
      <c r="D299" s="152">
        <v>23557.71</v>
      </c>
      <c r="E299" s="152">
        <v>187.54</v>
      </c>
      <c r="F299" s="86">
        <f t="shared" si="26"/>
        <v>7.9608756538729775E-3</v>
      </c>
      <c r="G299" s="117"/>
      <c r="H299" s="300"/>
      <c r="I299" s="301"/>
      <c r="J299" s="302"/>
      <c r="K299" s="266"/>
      <c r="L299" s="266"/>
      <c r="M299" s="266"/>
      <c r="N299" s="266"/>
    </row>
    <row r="300" spans="1:14" ht="12.95" customHeight="1" x14ac:dyDescent="0.2">
      <c r="A300" s="4"/>
      <c r="B300" s="96">
        <v>19</v>
      </c>
      <c r="C300" s="361" t="s">
        <v>246</v>
      </c>
      <c r="D300" s="152">
        <v>27638.73</v>
      </c>
      <c r="E300" s="152">
        <v>537.54999999999995</v>
      </c>
      <c r="F300" s="86">
        <f t="shared" si="26"/>
        <v>1.9449157034349986E-2</v>
      </c>
      <c r="G300" s="117"/>
      <c r="H300" s="300"/>
      <c r="I300" s="301"/>
      <c r="J300" s="302"/>
      <c r="K300" s="266"/>
      <c r="L300" s="266"/>
      <c r="M300" s="266"/>
      <c r="N300" s="266"/>
    </row>
    <row r="301" spans="1:14" ht="12.95" customHeight="1" x14ac:dyDescent="0.2">
      <c r="A301" s="4"/>
      <c r="B301" s="96">
        <v>20</v>
      </c>
      <c r="C301" s="361" t="s">
        <v>247</v>
      </c>
      <c r="D301" s="152">
        <v>12095.24</v>
      </c>
      <c r="E301" s="152">
        <v>215.11</v>
      </c>
      <c r="F301" s="86">
        <f t="shared" si="26"/>
        <v>1.7784682238632721E-2</v>
      </c>
      <c r="G301" s="117"/>
      <c r="H301" s="300"/>
      <c r="I301" s="301"/>
      <c r="J301" s="302"/>
      <c r="K301" s="266"/>
      <c r="L301" s="266"/>
      <c r="M301" s="266"/>
      <c r="N301" s="266"/>
    </row>
    <row r="302" spans="1:14" ht="12.95" customHeight="1" x14ac:dyDescent="0.2">
      <c r="A302" s="4"/>
      <c r="B302" s="96">
        <v>21</v>
      </c>
      <c r="C302" s="361" t="s">
        <v>248</v>
      </c>
      <c r="D302" s="152">
        <v>3023.41</v>
      </c>
      <c r="E302" s="152">
        <v>1081.9000000000001</v>
      </c>
      <c r="F302" s="86">
        <f t="shared" si="26"/>
        <v>0.35784098087920596</v>
      </c>
      <c r="G302" s="117"/>
      <c r="H302" s="300"/>
      <c r="I302" s="301"/>
      <c r="J302" s="302"/>
      <c r="K302" s="266"/>
      <c r="L302" s="266"/>
      <c r="M302" s="266"/>
      <c r="N302" s="266"/>
    </row>
    <row r="303" spans="1:14" ht="12.95" customHeight="1" x14ac:dyDescent="0.2">
      <c r="A303" s="4"/>
      <c r="B303" s="96">
        <v>22</v>
      </c>
      <c r="C303" s="361" t="s">
        <v>249</v>
      </c>
      <c r="D303" s="152">
        <v>7002.04</v>
      </c>
      <c r="E303" s="152">
        <v>251.54000000000002</v>
      </c>
      <c r="F303" s="86">
        <f t="shared" si="26"/>
        <v>3.5923816487766429E-2</v>
      </c>
      <c r="G303" s="117"/>
      <c r="H303" s="300"/>
      <c r="I303" s="301"/>
      <c r="J303" s="302"/>
      <c r="K303" s="266"/>
      <c r="L303" s="266"/>
      <c r="M303" s="266"/>
      <c r="N303" s="266"/>
    </row>
    <row r="304" spans="1:14" ht="12.95" customHeight="1" x14ac:dyDescent="0.2">
      <c r="A304" s="4"/>
      <c r="B304" s="96">
        <v>23</v>
      </c>
      <c r="C304" s="361" t="s">
        <v>250</v>
      </c>
      <c r="D304" s="152">
        <v>6213.3700000000008</v>
      </c>
      <c r="E304" s="152">
        <v>196.44</v>
      </c>
      <c r="F304" s="86">
        <f t="shared" si="26"/>
        <v>3.1615693255029068E-2</v>
      </c>
      <c r="G304" s="117"/>
      <c r="H304" s="300"/>
      <c r="I304" s="301"/>
      <c r="J304" s="302"/>
      <c r="K304" s="266"/>
      <c r="L304" s="266"/>
      <c r="M304" s="266"/>
      <c r="N304" s="266"/>
    </row>
    <row r="305" spans="1:14" ht="12.95" customHeight="1" x14ac:dyDescent="0.2">
      <c r="A305" s="4"/>
      <c r="B305" s="96">
        <v>24</v>
      </c>
      <c r="C305" s="361" t="s">
        <v>251</v>
      </c>
      <c r="D305" s="152">
        <v>662.44</v>
      </c>
      <c r="E305" s="152">
        <v>120.39999999999999</v>
      </c>
      <c r="F305" s="86">
        <f t="shared" si="26"/>
        <v>0.18175230964313746</v>
      </c>
      <c r="G305" s="117"/>
      <c r="H305" s="300"/>
      <c r="I305" s="301"/>
      <c r="J305" s="302"/>
      <c r="K305" s="266"/>
      <c r="L305" s="266"/>
      <c r="M305" s="266"/>
      <c r="N305" s="266"/>
    </row>
    <row r="306" spans="1:14" ht="12.95" customHeight="1" x14ac:dyDescent="0.2">
      <c r="A306" s="4"/>
      <c r="B306" s="18"/>
      <c r="C306" s="1" t="s">
        <v>26</v>
      </c>
      <c r="D306" s="126">
        <f>SUM(D282:D305)</f>
        <v>298807.48999999993</v>
      </c>
      <c r="E306" s="126">
        <f>SUM(E282:E305)</f>
        <v>10101.86</v>
      </c>
      <c r="F306" s="82">
        <f t="shared" si="26"/>
        <v>3.380725161875963E-2</v>
      </c>
      <c r="G306" s="117"/>
      <c r="H306" s="300"/>
      <c r="I306" s="301"/>
      <c r="J306" s="302"/>
      <c r="K306" s="266"/>
      <c r="L306" s="266"/>
      <c r="M306" s="266"/>
      <c r="N306" s="266"/>
    </row>
    <row r="307" spans="1:14" x14ac:dyDescent="0.2">
      <c r="B307" s="276"/>
      <c r="C307" s="277"/>
      <c r="D307" s="303"/>
      <c r="E307" s="444"/>
      <c r="F307" s="304"/>
      <c r="G307" s="305"/>
      <c r="H307" s="306"/>
      <c r="I307" s="307"/>
    </row>
    <row r="308" spans="1:14" ht="30.75" customHeight="1" x14ac:dyDescent="0.2">
      <c r="A308" s="4"/>
      <c r="B308" s="474" t="s">
        <v>274</v>
      </c>
      <c r="C308" s="474"/>
      <c r="D308" s="474"/>
      <c r="E308" s="474"/>
      <c r="F308" s="474"/>
      <c r="G308" s="298"/>
      <c r="H308" s="308"/>
    </row>
    <row r="309" spans="1:14" x14ac:dyDescent="0.2">
      <c r="A309" s="4"/>
      <c r="B309" s="208"/>
      <c r="C309" s="23"/>
      <c r="D309" s="23"/>
      <c r="E309" s="151"/>
      <c r="F309" s="31" t="s">
        <v>93</v>
      </c>
    </row>
    <row r="310" spans="1:14" ht="42" customHeight="1" x14ac:dyDescent="0.2">
      <c r="A310" s="4"/>
      <c r="B310" s="32" t="s">
        <v>36</v>
      </c>
      <c r="C310" s="32" t="s">
        <v>37</v>
      </c>
      <c r="D310" s="250" t="s">
        <v>191</v>
      </c>
      <c r="E310" s="443" t="s">
        <v>273</v>
      </c>
      <c r="F310" s="250" t="s">
        <v>149</v>
      </c>
      <c r="G310" s="309"/>
      <c r="H310" s="310"/>
    </row>
    <row r="311" spans="1:14" ht="12.75" customHeight="1" x14ac:dyDescent="0.2">
      <c r="A311" s="4"/>
      <c r="B311" s="32">
        <v>1</v>
      </c>
      <c r="C311" s="32">
        <v>2</v>
      </c>
      <c r="D311" s="250">
        <v>3</v>
      </c>
      <c r="E311" s="443">
        <v>4</v>
      </c>
      <c r="F311" s="250">
        <v>5</v>
      </c>
      <c r="G311" s="309"/>
      <c r="H311" s="310"/>
    </row>
    <row r="312" spans="1:14" ht="12.95" customHeight="1" x14ac:dyDescent="0.2">
      <c r="A312" s="4"/>
      <c r="B312" s="96">
        <v>1</v>
      </c>
      <c r="C312" s="361" t="s">
        <v>228</v>
      </c>
      <c r="D312" s="152">
        <f t="shared" ref="D312:D335" si="27">D282</f>
        <v>4746.3</v>
      </c>
      <c r="E312" s="196">
        <v>247.23000000000002</v>
      </c>
      <c r="F312" s="86">
        <f t="shared" ref="F312:F336" si="28">E312/D312</f>
        <v>5.2088995638708051E-2</v>
      </c>
      <c r="G312" s="292"/>
      <c r="H312" s="264"/>
    </row>
    <row r="313" spans="1:14" ht="12.95" customHeight="1" x14ac:dyDescent="0.2">
      <c r="A313" s="4"/>
      <c r="B313" s="96">
        <v>2</v>
      </c>
      <c r="C313" s="361" t="s">
        <v>229</v>
      </c>
      <c r="D313" s="152">
        <f t="shared" si="27"/>
        <v>12551.7</v>
      </c>
      <c r="E313" s="196">
        <v>352.75932960079081</v>
      </c>
      <c r="F313" s="86">
        <f t="shared" si="28"/>
        <v>2.8104506130706659E-2</v>
      </c>
      <c r="G313" s="292"/>
      <c r="H313" s="264"/>
    </row>
    <row r="314" spans="1:14" ht="12.95" customHeight="1" x14ac:dyDescent="0.2">
      <c r="A314" s="4"/>
      <c r="B314" s="96">
        <v>3</v>
      </c>
      <c r="C314" s="361" t="s">
        <v>230</v>
      </c>
      <c r="D314" s="152">
        <f t="shared" si="27"/>
        <v>13666.720000000001</v>
      </c>
      <c r="E314" s="196">
        <v>382.10800000000108</v>
      </c>
      <c r="F314" s="86">
        <f t="shared" si="28"/>
        <v>2.7959012842876788E-2</v>
      </c>
      <c r="G314" s="292"/>
      <c r="H314" s="264"/>
    </row>
    <row r="315" spans="1:14" ht="12.95" customHeight="1" x14ac:dyDescent="0.2">
      <c r="A315" s="4"/>
      <c r="B315" s="96">
        <v>4</v>
      </c>
      <c r="C315" s="361" t="s">
        <v>231</v>
      </c>
      <c r="D315" s="152">
        <f t="shared" si="27"/>
        <v>14771.93</v>
      </c>
      <c r="E315" s="196">
        <v>443.12100000000009</v>
      </c>
      <c r="F315" s="86">
        <f t="shared" si="28"/>
        <v>2.9997502019032049E-2</v>
      </c>
      <c r="G315" s="292"/>
      <c r="H315" s="264"/>
    </row>
    <row r="316" spans="1:14" ht="12.95" customHeight="1" x14ac:dyDescent="0.2">
      <c r="A316" s="4"/>
      <c r="B316" s="96">
        <v>5</v>
      </c>
      <c r="C316" s="361" t="s">
        <v>232</v>
      </c>
      <c r="D316" s="152">
        <f t="shared" si="27"/>
        <v>11067.560000000001</v>
      </c>
      <c r="E316" s="196">
        <v>360.74399999999969</v>
      </c>
      <c r="F316" s="86">
        <f t="shared" si="28"/>
        <v>3.259471825768278E-2</v>
      </c>
      <c r="G316" s="292"/>
      <c r="H316" s="264"/>
    </row>
    <row r="317" spans="1:14" ht="12.95" customHeight="1" x14ac:dyDescent="0.2">
      <c r="A317" s="4"/>
      <c r="B317" s="96">
        <v>6</v>
      </c>
      <c r="C317" s="361" t="s">
        <v>233</v>
      </c>
      <c r="D317" s="152">
        <f t="shared" si="27"/>
        <v>6519.6100000000006</v>
      </c>
      <c r="E317" s="196">
        <v>248.4500000000005</v>
      </c>
      <c r="F317" s="86">
        <f t="shared" si="28"/>
        <v>3.8108107693558428E-2</v>
      </c>
      <c r="G317" s="292"/>
      <c r="H317" s="264"/>
    </row>
    <row r="318" spans="1:14" ht="12.95" customHeight="1" x14ac:dyDescent="0.2">
      <c r="A318" s="4"/>
      <c r="B318" s="96">
        <v>7</v>
      </c>
      <c r="C318" s="361" t="s">
        <v>234</v>
      </c>
      <c r="D318" s="152">
        <f t="shared" si="27"/>
        <v>13772.740000000002</v>
      </c>
      <c r="E318" s="196">
        <v>367.09200000000055</v>
      </c>
      <c r="F318" s="86">
        <f t="shared" si="28"/>
        <v>2.6653519924140043E-2</v>
      </c>
      <c r="G318" s="292"/>
      <c r="H318" s="264"/>
    </row>
    <row r="319" spans="1:14" ht="12.95" customHeight="1" x14ac:dyDescent="0.2">
      <c r="A319" s="4"/>
      <c r="B319" s="96">
        <v>8</v>
      </c>
      <c r="C319" s="361" t="s">
        <v>235</v>
      </c>
      <c r="D319" s="152">
        <f t="shared" si="27"/>
        <v>1100.78</v>
      </c>
      <c r="E319" s="196">
        <v>107.69499999999999</v>
      </c>
      <c r="F319" s="86">
        <f t="shared" si="28"/>
        <v>9.7835171423899414E-2</v>
      </c>
      <c r="G319" s="292"/>
      <c r="H319" s="264"/>
    </row>
    <row r="320" spans="1:14" ht="12.95" customHeight="1" x14ac:dyDescent="0.2">
      <c r="A320" s="4"/>
      <c r="B320" s="96">
        <v>9</v>
      </c>
      <c r="C320" s="361" t="s">
        <v>236</v>
      </c>
      <c r="D320" s="152">
        <f t="shared" si="27"/>
        <v>14151.560000000001</v>
      </c>
      <c r="E320" s="196">
        <v>311.68499999999949</v>
      </c>
      <c r="F320" s="86">
        <f t="shared" si="28"/>
        <v>2.2024780306906057E-2</v>
      </c>
      <c r="G320" s="292"/>
      <c r="H320" s="264"/>
    </row>
    <row r="321" spans="1:8" ht="12.95" customHeight="1" x14ac:dyDescent="0.2">
      <c r="A321" s="4"/>
      <c r="B321" s="96">
        <v>10</v>
      </c>
      <c r="C321" s="361" t="s">
        <v>237</v>
      </c>
      <c r="D321" s="152">
        <f t="shared" si="27"/>
        <v>12262.880000000001</v>
      </c>
      <c r="E321" s="196">
        <v>392.11299999999937</v>
      </c>
      <c r="F321" s="86">
        <f t="shared" si="28"/>
        <v>3.1975604425713969E-2</v>
      </c>
      <c r="G321" s="292"/>
      <c r="H321" s="264"/>
    </row>
    <row r="322" spans="1:8" ht="12.95" customHeight="1" x14ac:dyDescent="0.2">
      <c r="A322" s="4"/>
      <c r="B322" s="96">
        <v>11</v>
      </c>
      <c r="C322" s="361" t="s">
        <v>238</v>
      </c>
      <c r="D322" s="152">
        <f t="shared" si="27"/>
        <v>7471.0300000000007</v>
      </c>
      <c r="E322" s="196">
        <v>307.11899999999969</v>
      </c>
      <c r="F322" s="86">
        <f t="shared" si="28"/>
        <v>4.1107986448990254E-2</v>
      </c>
      <c r="G322" s="292"/>
      <c r="H322" s="264"/>
    </row>
    <row r="323" spans="1:8" ht="12.95" customHeight="1" x14ac:dyDescent="0.2">
      <c r="A323" s="4"/>
      <c r="B323" s="96">
        <v>12</v>
      </c>
      <c r="C323" s="361" t="s">
        <v>239</v>
      </c>
      <c r="D323" s="152">
        <f t="shared" si="27"/>
        <v>6700.43</v>
      </c>
      <c r="E323" s="196">
        <v>352.31999999999994</v>
      </c>
      <c r="F323" s="86">
        <f t="shared" si="28"/>
        <v>5.2581699980449002E-2</v>
      </c>
      <c r="G323" s="292"/>
      <c r="H323" s="264"/>
    </row>
    <row r="324" spans="1:8" ht="12.95" customHeight="1" x14ac:dyDescent="0.2">
      <c r="A324" s="4"/>
      <c r="B324" s="96">
        <v>13</v>
      </c>
      <c r="C324" s="361" t="s">
        <v>240</v>
      </c>
      <c r="D324" s="152">
        <f t="shared" si="27"/>
        <v>17135.41</v>
      </c>
      <c r="E324" s="196">
        <v>295.84099999999944</v>
      </c>
      <c r="F324" s="86">
        <f t="shared" si="28"/>
        <v>1.7264891823422925E-2</v>
      </c>
      <c r="G324" s="292"/>
      <c r="H324" s="264"/>
    </row>
    <row r="325" spans="1:8" ht="12.95" customHeight="1" x14ac:dyDescent="0.2">
      <c r="A325" s="4"/>
      <c r="B325" s="96">
        <v>14</v>
      </c>
      <c r="C325" s="361" t="s">
        <v>241</v>
      </c>
      <c r="D325" s="152">
        <f t="shared" si="27"/>
        <v>32459.13</v>
      </c>
      <c r="E325" s="196">
        <v>601.18000000000211</v>
      </c>
      <c r="F325" s="86">
        <f t="shared" si="28"/>
        <v>1.8521137196221896E-2</v>
      </c>
      <c r="G325" s="292"/>
      <c r="H325" s="264"/>
    </row>
    <row r="326" spans="1:8" ht="12.95" customHeight="1" x14ac:dyDescent="0.2">
      <c r="A326" s="4"/>
      <c r="B326" s="96">
        <v>15</v>
      </c>
      <c r="C326" s="361" t="s">
        <v>242</v>
      </c>
      <c r="D326" s="152">
        <f t="shared" si="27"/>
        <v>16886.91</v>
      </c>
      <c r="E326" s="196">
        <v>574.38238601434387</v>
      </c>
      <c r="F326" s="86">
        <f t="shared" si="28"/>
        <v>3.4013468776368433E-2</v>
      </c>
      <c r="G326" s="292"/>
      <c r="H326" s="264"/>
    </row>
    <row r="327" spans="1:8" ht="12.95" customHeight="1" x14ac:dyDescent="0.2">
      <c r="A327" s="4"/>
      <c r="B327" s="96">
        <v>16</v>
      </c>
      <c r="C327" s="361" t="s">
        <v>243</v>
      </c>
      <c r="D327" s="152">
        <f t="shared" si="27"/>
        <v>17079.239999999998</v>
      </c>
      <c r="E327" s="196">
        <v>298.36300000000119</v>
      </c>
      <c r="F327" s="86">
        <f t="shared" si="28"/>
        <v>1.7469337043100351E-2</v>
      </c>
      <c r="G327" s="292"/>
      <c r="H327" s="264"/>
    </row>
    <row r="328" spans="1:8" ht="12.95" customHeight="1" x14ac:dyDescent="0.2">
      <c r="A328" s="4"/>
      <c r="B328" s="96">
        <v>17</v>
      </c>
      <c r="C328" s="361" t="s">
        <v>244</v>
      </c>
      <c r="D328" s="152">
        <f t="shared" si="27"/>
        <v>16270.619999999999</v>
      </c>
      <c r="E328" s="196">
        <v>447.19005000000016</v>
      </c>
      <c r="F328" s="86">
        <f t="shared" si="28"/>
        <v>2.7484511960822647E-2</v>
      </c>
      <c r="G328" s="292"/>
      <c r="H328" s="264"/>
    </row>
    <row r="329" spans="1:8" ht="12.95" customHeight="1" x14ac:dyDescent="0.2">
      <c r="A329" s="4"/>
      <c r="B329" s="96">
        <v>18</v>
      </c>
      <c r="C329" s="361" t="s">
        <v>245</v>
      </c>
      <c r="D329" s="152">
        <f t="shared" si="27"/>
        <v>23557.71</v>
      </c>
      <c r="E329" s="196">
        <v>480.71686000000045</v>
      </c>
      <c r="F329" s="86">
        <f t="shared" si="28"/>
        <v>2.0405924854325845E-2</v>
      </c>
      <c r="G329" s="292"/>
      <c r="H329" s="264"/>
    </row>
    <row r="330" spans="1:8" ht="12.95" customHeight="1" x14ac:dyDescent="0.2">
      <c r="A330" s="4"/>
      <c r="B330" s="96">
        <v>19</v>
      </c>
      <c r="C330" s="361" t="s">
        <v>246</v>
      </c>
      <c r="D330" s="152">
        <f t="shared" si="27"/>
        <v>27638.73</v>
      </c>
      <c r="E330" s="196">
        <v>486.09299999999712</v>
      </c>
      <c r="F330" s="86">
        <f t="shared" si="28"/>
        <v>1.7587385527482527E-2</v>
      </c>
      <c r="G330" s="292"/>
      <c r="H330" s="264"/>
    </row>
    <row r="331" spans="1:8" ht="12.95" customHeight="1" x14ac:dyDescent="0.2">
      <c r="A331" s="4"/>
      <c r="B331" s="96">
        <v>20</v>
      </c>
      <c r="C331" s="361" t="s">
        <v>247</v>
      </c>
      <c r="D331" s="152">
        <f t="shared" si="27"/>
        <v>12095.24</v>
      </c>
      <c r="E331" s="196">
        <v>448.83000000000038</v>
      </c>
      <c r="F331" s="86">
        <f t="shared" si="28"/>
        <v>3.710798628220692E-2</v>
      </c>
      <c r="G331" s="292"/>
      <c r="H331" s="264"/>
    </row>
    <row r="332" spans="1:8" ht="12.95" customHeight="1" x14ac:dyDescent="0.2">
      <c r="A332" s="4"/>
      <c r="B332" s="96">
        <v>21</v>
      </c>
      <c r="C332" s="361" t="s">
        <v>248</v>
      </c>
      <c r="D332" s="152">
        <f t="shared" si="27"/>
        <v>3023.41</v>
      </c>
      <c r="E332" s="196">
        <v>97.150000000000034</v>
      </c>
      <c r="F332" s="86">
        <f t="shared" si="28"/>
        <v>3.213259200703842E-2</v>
      </c>
      <c r="G332" s="292"/>
      <c r="H332" s="264"/>
    </row>
    <row r="333" spans="1:8" ht="12.95" customHeight="1" x14ac:dyDescent="0.2">
      <c r="A333" s="4"/>
      <c r="B333" s="96">
        <v>22</v>
      </c>
      <c r="C333" s="361" t="s">
        <v>249</v>
      </c>
      <c r="D333" s="152">
        <f t="shared" si="27"/>
        <v>7002.04</v>
      </c>
      <c r="E333" s="196">
        <v>232.23699999999963</v>
      </c>
      <c r="F333" s="86">
        <f t="shared" si="28"/>
        <v>3.3167048460162982E-2</v>
      </c>
      <c r="G333" s="292"/>
      <c r="H333" s="264"/>
    </row>
    <row r="334" spans="1:8" ht="12.95" customHeight="1" x14ac:dyDescent="0.2">
      <c r="A334" s="4"/>
      <c r="B334" s="96">
        <v>23</v>
      </c>
      <c r="C334" s="361" t="s">
        <v>250</v>
      </c>
      <c r="D334" s="152">
        <f t="shared" si="27"/>
        <v>6213.3700000000008</v>
      </c>
      <c r="E334" s="196">
        <v>173.2800000000002</v>
      </c>
      <c r="F334" s="86">
        <f t="shared" si="28"/>
        <v>2.7888247440599895E-2</v>
      </c>
      <c r="G334" s="292"/>
      <c r="H334" s="264"/>
    </row>
    <row r="335" spans="1:8" ht="12.95" customHeight="1" x14ac:dyDescent="0.2">
      <c r="A335" s="4"/>
      <c r="B335" s="96">
        <v>24</v>
      </c>
      <c r="C335" s="361" t="s">
        <v>251</v>
      </c>
      <c r="D335" s="152">
        <f t="shared" si="27"/>
        <v>662.44</v>
      </c>
      <c r="E335" s="196">
        <v>70.396500000000003</v>
      </c>
      <c r="F335" s="86">
        <f t="shared" si="28"/>
        <v>0.10626849224080671</v>
      </c>
      <c r="G335" s="292"/>
      <c r="H335" s="264"/>
    </row>
    <row r="336" spans="1:8" ht="12.95" customHeight="1" x14ac:dyDescent="0.2">
      <c r="A336" s="4"/>
      <c r="B336" s="18"/>
      <c r="C336" s="1" t="s">
        <v>26</v>
      </c>
      <c r="D336" s="127">
        <f>SUM(D312:D335)</f>
        <v>298807.48999999993</v>
      </c>
      <c r="E336" s="127">
        <f>SUM(E312:E335)</f>
        <v>8078.0961256151359</v>
      </c>
      <c r="F336" s="533">
        <f t="shared" si="28"/>
        <v>2.7034449924983935E-2</v>
      </c>
      <c r="G336" s="280"/>
      <c r="H336" s="264"/>
    </row>
    <row r="337" spans="2:10" ht="12.95" customHeight="1" x14ac:dyDescent="0.2">
      <c r="B337" s="276"/>
      <c r="C337" s="277"/>
      <c r="D337" s="311"/>
      <c r="E337" s="311"/>
      <c r="F337" s="312"/>
      <c r="G337" s="280"/>
      <c r="H337" s="264"/>
    </row>
    <row r="338" spans="2:10" s="4" customFormat="1" ht="13.5" customHeight="1" x14ac:dyDescent="0.2">
      <c r="B338" s="474" t="s">
        <v>39</v>
      </c>
      <c r="C338" s="474"/>
      <c r="D338" s="474"/>
      <c r="E338" s="474"/>
      <c r="F338" s="474"/>
      <c r="G338" s="474"/>
      <c r="H338" s="149"/>
      <c r="I338" s="149"/>
      <c r="J338" s="98"/>
    </row>
    <row r="339" spans="2:10" s="4" customFormat="1" ht="13.5" customHeight="1" x14ac:dyDescent="0.2">
      <c r="B339" s="205"/>
      <c r="E339" s="149"/>
      <c r="G339" s="36" t="s">
        <v>40</v>
      </c>
      <c r="H339" s="149"/>
      <c r="I339" s="149"/>
      <c r="J339" s="98"/>
    </row>
    <row r="340" spans="2:10" s="4" customFormat="1" ht="29.25" customHeight="1" x14ac:dyDescent="0.2">
      <c r="B340" s="24" t="s">
        <v>38</v>
      </c>
      <c r="C340" s="24" t="s">
        <v>285</v>
      </c>
      <c r="D340" s="24" t="s">
        <v>284</v>
      </c>
      <c r="E340" s="37" t="s">
        <v>41</v>
      </c>
      <c r="F340" s="24" t="s">
        <v>42</v>
      </c>
      <c r="G340" s="24"/>
      <c r="H340" s="149"/>
      <c r="I340" s="149"/>
      <c r="J340" s="98"/>
    </row>
    <row r="341" spans="2:10" s="4" customFormat="1" ht="15.75" customHeight="1" x14ac:dyDescent="0.2">
      <c r="B341" s="38">
        <f>D336</f>
        <v>298807.48999999993</v>
      </c>
      <c r="C341" s="39">
        <f>E306</f>
        <v>10101.86</v>
      </c>
      <c r="D341" s="38">
        <f>F372</f>
        <v>224512.84199999995</v>
      </c>
      <c r="E341" s="38">
        <f>C341+D341</f>
        <v>234614.70199999993</v>
      </c>
      <c r="F341" s="40">
        <f>E341/B341</f>
        <v>0.78517008392259502</v>
      </c>
      <c r="G341" s="38"/>
      <c r="H341" s="149"/>
      <c r="I341" s="149"/>
      <c r="J341" s="98"/>
    </row>
    <row r="342" spans="2:10" s="4" customFormat="1" ht="13.5" customHeight="1" x14ac:dyDescent="0.2">
      <c r="B342" s="480" t="s">
        <v>225</v>
      </c>
      <c r="C342" s="480"/>
      <c r="D342" s="480"/>
      <c r="E342" s="480"/>
      <c r="F342" s="480"/>
      <c r="G342" s="480"/>
      <c r="H342" s="168"/>
      <c r="I342" s="149" t="s">
        <v>12</v>
      </c>
      <c r="J342" s="98"/>
    </row>
    <row r="343" spans="2:10" s="4" customFormat="1" ht="13.5" customHeight="1" x14ac:dyDescent="0.2">
      <c r="B343" s="179"/>
      <c r="E343" s="149"/>
      <c r="H343" s="149"/>
      <c r="I343" s="149"/>
      <c r="J343" s="98"/>
    </row>
    <row r="344" spans="2:10" s="4" customFormat="1" ht="30" customHeight="1" x14ac:dyDescent="0.2">
      <c r="B344" s="474" t="s">
        <v>275</v>
      </c>
      <c r="C344" s="473"/>
      <c r="D344" s="473"/>
      <c r="E344" s="473"/>
      <c r="F344" s="473"/>
      <c r="G344" s="473"/>
      <c r="H344" s="473"/>
      <c r="I344" s="473"/>
      <c r="J344" s="98"/>
    </row>
    <row r="345" spans="2:10" s="4" customFormat="1" ht="12.75" customHeight="1" x14ac:dyDescent="0.2">
      <c r="B345" s="179"/>
      <c r="E345" s="149"/>
      <c r="H345" s="149" t="s">
        <v>40</v>
      </c>
      <c r="I345" s="149"/>
      <c r="J345" s="98"/>
    </row>
    <row r="346" spans="2:10" s="4" customFormat="1" ht="34.5" customHeight="1" x14ac:dyDescent="0.2">
      <c r="B346" s="7" t="s">
        <v>19</v>
      </c>
      <c r="C346" s="43" t="s">
        <v>30</v>
      </c>
      <c r="D346" s="43" t="s">
        <v>38</v>
      </c>
      <c r="E346" s="44" t="s">
        <v>192</v>
      </c>
      <c r="F346" s="44" t="s">
        <v>43</v>
      </c>
      <c r="G346" s="43" t="s">
        <v>41</v>
      </c>
      <c r="H346" s="43" t="s">
        <v>42</v>
      </c>
      <c r="I346" s="149"/>
      <c r="J346" s="98"/>
    </row>
    <row r="347" spans="2:10" s="4" customFormat="1" ht="14.25" customHeight="1" x14ac:dyDescent="0.2">
      <c r="B347" s="7">
        <v>1</v>
      </c>
      <c r="C347" s="7">
        <v>2</v>
      </c>
      <c r="D347" s="7">
        <v>3</v>
      </c>
      <c r="E347" s="235">
        <v>4</v>
      </c>
      <c r="F347" s="235">
        <v>5</v>
      </c>
      <c r="G347" s="7">
        <v>6</v>
      </c>
      <c r="H347" s="15">
        <v>7</v>
      </c>
      <c r="I347" s="149"/>
      <c r="J347" s="98"/>
    </row>
    <row r="348" spans="2:10" s="4" customFormat="1" ht="12.95" customHeight="1" x14ac:dyDescent="0.2">
      <c r="B348" s="96">
        <v>1</v>
      </c>
      <c r="C348" s="361" t="s">
        <v>228</v>
      </c>
      <c r="D348" s="152">
        <f t="shared" ref="D348:E371" si="29">D282</f>
        <v>4746.3</v>
      </c>
      <c r="E348" s="152">
        <f t="shared" si="29"/>
        <v>170.43</v>
      </c>
      <c r="F348" s="196">
        <v>3453.04</v>
      </c>
      <c r="G348" s="84">
        <f>E348+F348</f>
        <v>3623.47</v>
      </c>
      <c r="H348" s="85">
        <f>G348/D348</f>
        <v>0.76343046162273764</v>
      </c>
      <c r="I348" s="149"/>
      <c r="J348" s="115"/>
    </row>
    <row r="349" spans="2:10" s="4" customFormat="1" ht="12.95" customHeight="1" x14ac:dyDescent="0.2">
      <c r="B349" s="96">
        <v>2</v>
      </c>
      <c r="C349" s="361" t="s">
        <v>229</v>
      </c>
      <c r="D349" s="152">
        <f t="shared" si="29"/>
        <v>12551.7</v>
      </c>
      <c r="E349" s="152">
        <f t="shared" si="29"/>
        <v>307.86</v>
      </c>
      <c r="F349" s="196">
        <v>9881.1500000000015</v>
      </c>
      <c r="G349" s="84">
        <f t="shared" ref="G349:G371" si="30">E349+F349</f>
        <v>10189.010000000002</v>
      </c>
      <c r="H349" s="85">
        <f t="shared" ref="H349:H371" si="31">G349/D349</f>
        <v>0.81176334679764506</v>
      </c>
      <c r="I349" s="149"/>
      <c r="J349" s="115"/>
    </row>
    <row r="350" spans="2:10" s="4" customFormat="1" ht="12.95" customHeight="1" x14ac:dyDescent="0.2">
      <c r="B350" s="96">
        <v>3</v>
      </c>
      <c r="C350" s="361" t="s">
        <v>230</v>
      </c>
      <c r="D350" s="152">
        <f t="shared" si="29"/>
        <v>13666.720000000001</v>
      </c>
      <c r="E350" s="152">
        <f t="shared" si="29"/>
        <v>492.97</v>
      </c>
      <c r="F350" s="196">
        <v>11556.378000000001</v>
      </c>
      <c r="G350" s="84">
        <f t="shared" si="30"/>
        <v>12049.348</v>
      </c>
      <c r="H350" s="85">
        <f t="shared" si="31"/>
        <v>0.8816561691466569</v>
      </c>
      <c r="I350" s="149"/>
      <c r="J350" s="115"/>
    </row>
    <row r="351" spans="2:10" s="4" customFormat="1" ht="12.95" customHeight="1" x14ac:dyDescent="0.2">
      <c r="B351" s="96">
        <v>4</v>
      </c>
      <c r="C351" s="361" t="s">
        <v>231</v>
      </c>
      <c r="D351" s="152">
        <f t="shared" si="29"/>
        <v>14771.93</v>
      </c>
      <c r="E351" s="152">
        <f t="shared" si="29"/>
        <v>282.04000000000002</v>
      </c>
      <c r="F351" s="196">
        <v>12829.11</v>
      </c>
      <c r="G351" s="84">
        <f t="shared" si="30"/>
        <v>13111.150000000001</v>
      </c>
      <c r="H351" s="85">
        <f t="shared" si="31"/>
        <v>0.88757190157278032</v>
      </c>
      <c r="I351" s="149"/>
      <c r="J351" s="115"/>
    </row>
    <row r="352" spans="2:10" s="4" customFormat="1" ht="12.95" customHeight="1" x14ac:dyDescent="0.2">
      <c r="B352" s="96">
        <v>5</v>
      </c>
      <c r="C352" s="361" t="s">
        <v>232</v>
      </c>
      <c r="D352" s="152">
        <f t="shared" si="29"/>
        <v>11067.560000000001</v>
      </c>
      <c r="E352" s="152">
        <f t="shared" si="29"/>
        <v>192.38</v>
      </c>
      <c r="F352" s="196">
        <v>7469.77</v>
      </c>
      <c r="G352" s="84">
        <f t="shared" si="30"/>
        <v>7662.1500000000005</v>
      </c>
      <c r="H352" s="85">
        <f t="shared" si="31"/>
        <v>0.69230706677894671</v>
      </c>
      <c r="I352" s="149"/>
      <c r="J352" s="115"/>
    </row>
    <row r="353" spans="2:10" s="4" customFormat="1" ht="12.95" customHeight="1" x14ac:dyDescent="0.2">
      <c r="B353" s="96">
        <v>6</v>
      </c>
      <c r="C353" s="361" t="s">
        <v>233</v>
      </c>
      <c r="D353" s="152">
        <f t="shared" si="29"/>
        <v>6519.6100000000006</v>
      </c>
      <c r="E353" s="152">
        <f t="shared" si="29"/>
        <v>282.61</v>
      </c>
      <c r="F353" s="196">
        <v>4323.74</v>
      </c>
      <c r="G353" s="84">
        <f t="shared" si="30"/>
        <v>4606.3499999999995</v>
      </c>
      <c r="H353" s="85">
        <f t="shared" si="31"/>
        <v>0.70653766099505932</v>
      </c>
      <c r="I353" s="149"/>
      <c r="J353" s="115"/>
    </row>
    <row r="354" spans="2:10" s="4" customFormat="1" ht="12.95" customHeight="1" x14ac:dyDescent="0.2">
      <c r="B354" s="96">
        <v>7</v>
      </c>
      <c r="C354" s="361" t="s">
        <v>234</v>
      </c>
      <c r="D354" s="152">
        <f t="shared" si="29"/>
        <v>13772.740000000002</v>
      </c>
      <c r="E354" s="152">
        <f t="shared" si="29"/>
        <v>415.14</v>
      </c>
      <c r="F354" s="196">
        <v>9548.505000000001</v>
      </c>
      <c r="G354" s="84">
        <f t="shared" si="30"/>
        <v>9963.6450000000004</v>
      </c>
      <c r="H354" s="85">
        <f t="shared" si="31"/>
        <v>0.72343230177873097</v>
      </c>
      <c r="I354" s="149"/>
      <c r="J354" s="115"/>
    </row>
    <row r="355" spans="2:10" s="4" customFormat="1" ht="12.95" customHeight="1" x14ac:dyDescent="0.2">
      <c r="B355" s="96">
        <v>8</v>
      </c>
      <c r="C355" s="361" t="s">
        <v>235</v>
      </c>
      <c r="D355" s="152">
        <f t="shared" si="29"/>
        <v>1100.78</v>
      </c>
      <c r="E355" s="152">
        <f t="shared" si="29"/>
        <v>125.62</v>
      </c>
      <c r="F355" s="196">
        <v>905.26499999999999</v>
      </c>
      <c r="G355" s="84">
        <f t="shared" si="30"/>
        <v>1030.885</v>
      </c>
      <c r="H355" s="85">
        <f t="shared" si="31"/>
        <v>0.93650411526372213</v>
      </c>
      <c r="I355" s="149"/>
      <c r="J355" s="115"/>
    </row>
    <row r="356" spans="2:10" s="4" customFormat="1" ht="12.95" customHeight="1" x14ac:dyDescent="0.2">
      <c r="B356" s="96">
        <v>9</v>
      </c>
      <c r="C356" s="361" t="s">
        <v>236</v>
      </c>
      <c r="D356" s="152">
        <f t="shared" si="29"/>
        <v>14151.560000000001</v>
      </c>
      <c r="E356" s="152">
        <f t="shared" si="29"/>
        <v>348.10999999999996</v>
      </c>
      <c r="F356" s="196">
        <v>11403.39</v>
      </c>
      <c r="G356" s="84">
        <f t="shared" si="30"/>
        <v>11751.5</v>
      </c>
      <c r="H356" s="85">
        <f t="shared" si="31"/>
        <v>0.83040314990008157</v>
      </c>
      <c r="I356" s="149"/>
      <c r="J356" s="115"/>
    </row>
    <row r="357" spans="2:10" s="4" customFormat="1" ht="12.95" customHeight="1" x14ac:dyDescent="0.2">
      <c r="B357" s="96">
        <v>10</v>
      </c>
      <c r="C357" s="361" t="s">
        <v>237</v>
      </c>
      <c r="D357" s="152">
        <f t="shared" si="29"/>
        <v>12262.880000000001</v>
      </c>
      <c r="E357" s="152">
        <f t="shared" si="29"/>
        <v>379.3</v>
      </c>
      <c r="F357" s="196">
        <v>8665.2099999999991</v>
      </c>
      <c r="G357" s="84">
        <f t="shared" si="30"/>
        <v>9044.5099999999984</v>
      </c>
      <c r="H357" s="85">
        <f t="shared" si="31"/>
        <v>0.73755186383622751</v>
      </c>
      <c r="I357" s="149"/>
      <c r="J357" s="115"/>
    </row>
    <row r="358" spans="2:10" s="4" customFormat="1" ht="12.95" customHeight="1" x14ac:dyDescent="0.2">
      <c r="B358" s="96">
        <v>11</v>
      </c>
      <c r="C358" s="361" t="s">
        <v>238</v>
      </c>
      <c r="D358" s="152">
        <f t="shared" si="29"/>
        <v>7471.0300000000007</v>
      </c>
      <c r="E358" s="152">
        <f t="shared" si="29"/>
        <v>290.35000000000002</v>
      </c>
      <c r="F358" s="196">
        <v>5528.26</v>
      </c>
      <c r="G358" s="84">
        <f t="shared" si="30"/>
        <v>5818.6100000000006</v>
      </c>
      <c r="H358" s="85">
        <f t="shared" si="31"/>
        <v>0.77882300030919427</v>
      </c>
      <c r="I358" s="149"/>
      <c r="J358" s="115"/>
    </row>
    <row r="359" spans="2:10" s="4" customFormat="1" ht="12.95" customHeight="1" x14ac:dyDescent="0.2">
      <c r="B359" s="96">
        <v>12</v>
      </c>
      <c r="C359" s="361" t="s">
        <v>239</v>
      </c>
      <c r="D359" s="152">
        <f t="shared" si="29"/>
        <v>6700.43</v>
      </c>
      <c r="E359" s="152">
        <f t="shared" si="29"/>
        <v>259.94</v>
      </c>
      <c r="F359" s="196">
        <v>3095.09</v>
      </c>
      <c r="G359" s="84">
        <f t="shared" si="30"/>
        <v>3355.03</v>
      </c>
      <c r="H359" s="85">
        <f t="shared" si="31"/>
        <v>0.50071861059663336</v>
      </c>
      <c r="I359" s="149"/>
      <c r="J359" s="115"/>
    </row>
    <row r="360" spans="2:10" s="4" customFormat="1" ht="12.95" customHeight="1" x14ac:dyDescent="0.2">
      <c r="B360" s="96">
        <v>13</v>
      </c>
      <c r="C360" s="361" t="s">
        <v>240</v>
      </c>
      <c r="D360" s="152">
        <f t="shared" si="29"/>
        <v>17135.41</v>
      </c>
      <c r="E360" s="152">
        <f t="shared" si="29"/>
        <v>1738.2</v>
      </c>
      <c r="F360" s="196">
        <v>12495.351000000001</v>
      </c>
      <c r="G360" s="84">
        <f t="shared" si="30"/>
        <v>14233.551000000001</v>
      </c>
      <c r="H360" s="85">
        <f t="shared" si="31"/>
        <v>0.83065132377923856</v>
      </c>
      <c r="I360" s="149"/>
      <c r="J360" s="115"/>
    </row>
    <row r="361" spans="2:10" s="4" customFormat="1" ht="12.95" customHeight="1" x14ac:dyDescent="0.2">
      <c r="B361" s="96">
        <v>14</v>
      </c>
      <c r="C361" s="361" t="s">
        <v>241</v>
      </c>
      <c r="D361" s="152">
        <f t="shared" si="29"/>
        <v>32459.13</v>
      </c>
      <c r="E361" s="152">
        <f t="shared" si="29"/>
        <v>895.36</v>
      </c>
      <c r="F361" s="196">
        <v>25527.73</v>
      </c>
      <c r="G361" s="84">
        <f t="shared" si="30"/>
        <v>26423.09</v>
      </c>
      <c r="H361" s="85">
        <f t="shared" si="31"/>
        <v>0.81404184277274216</v>
      </c>
      <c r="I361" s="149"/>
      <c r="J361" s="115"/>
    </row>
    <row r="362" spans="2:10" s="4" customFormat="1" ht="12.95" customHeight="1" x14ac:dyDescent="0.2">
      <c r="B362" s="96">
        <v>15</v>
      </c>
      <c r="C362" s="361" t="s">
        <v>242</v>
      </c>
      <c r="D362" s="152">
        <f t="shared" si="29"/>
        <v>16886.91</v>
      </c>
      <c r="E362" s="152">
        <f t="shared" si="29"/>
        <v>275.16000000000003</v>
      </c>
      <c r="F362" s="196">
        <v>14138.2</v>
      </c>
      <c r="G362" s="84">
        <f t="shared" si="30"/>
        <v>14413.36</v>
      </c>
      <c r="H362" s="85">
        <f t="shared" si="31"/>
        <v>0.85352263972508891</v>
      </c>
      <c r="I362" s="149"/>
      <c r="J362" s="115"/>
    </row>
    <row r="363" spans="2:10" s="4" customFormat="1" ht="12.95" customHeight="1" x14ac:dyDescent="0.2">
      <c r="B363" s="96">
        <v>16</v>
      </c>
      <c r="C363" s="361" t="s">
        <v>243</v>
      </c>
      <c r="D363" s="152">
        <f t="shared" si="29"/>
        <v>17079.239999999998</v>
      </c>
      <c r="E363" s="152">
        <f t="shared" si="29"/>
        <v>773.23</v>
      </c>
      <c r="F363" s="196">
        <v>13130.663</v>
      </c>
      <c r="G363" s="84">
        <f t="shared" si="30"/>
        <v>13903.893</v>
      </c>
      <c r="H363" s="85">
        <f t="shared" si="31"/>
        <v>0.81408148137739156</v>
      </c>
      <c r="I363" s="149"/>
      <c r="J363" s="115"/>
    </row>
    <row r="364" spans="2:10" s="4" customFormat="1" ht="12.95" customHeight="1" x14ac:dyDescent="0.2">
      <c r="B364" s="96">
        <v>17</v>
      </c>
      <c r="C364" s="361" t="s">
        <v>244</v>
      </c>
      <c r="D364" s="152">
        <f t="shared" si="29"/>
        <v>16270.619999999999</v>
      </c>
      <c r="E364" s="152">
        <f t="shared" si="29"/>
        <v>282.68</v>
      </c>
      <c r="F364" s="196">
        <v>12333.109999999999</v>
      </c>
      <c r="G364" s="84">
        <f t="shared" si="30"/>
        <v>12615.789999999999</v>
      </c>
      <c r="H364" s="85">
        <f t="shared" si="31"/>
        <v>0.77537241973569537</v>
      </c>
      <c r="I364" s="149"/>
      <c r="J364" s="115"/>
    </row>
    <row r="365" spans="2:10" s="4" customFormat="1" ht="12.95" customHeight="1" x14ac:dyDescent="0.2">
      <c r="B365" s="96">
        <v>18</v>
      </c>
      <c r="C365" s="361" t="s">
        <v>245</v>
      </c>
      <c r="D365" s="152">
        <f t="shared" si="29"/>
        <v>23557.71</v>
      </c>
      <c r="E365" s="152">
        <f t="shared" si="29"/>
        <v>187.54</v>
      </c>
      <c r="F365" s="196">
        <v>18500.93</v>
      </c>
      <c r="G365" s="84">
        <f t="shared" si="30"/>
        <v>18688.47</v>
      </c>
      <c r="H365" s="85">
        <f t="shared" si="31"/>
        <v>0.79330588584374295</v>
      </c>
      <c r="I365" s="149"/>
      <c r="J365" s="115"/>
    </row>
    <row r="366" spans="2:10" s="4" customFormat="1" ht="12.95" customHeight="1" x14ac:dyDescent="0.2">
      <c r="B366" s="96">
        <v>19</v>
      </c>
      <c r="C366" s="361" t="s">
        <v>246</v>
      </c>
      <c r="D366" s="152">
        <f t="shared" si="29"/>
        <v>27638.73</v>
      </c>
      <c r="E366" s="152">
        <f t="shared" si="29"/>
        <v>537.54999999999995</v>
      </c>
      <c r="F366" s="196">
        <v>21304.87</v>
      </c>
      <c r="G366" s="84">
        <f t="shared" si="30"/>
        <v>21842.42</v>
      </c>
      <c r="H366" s="85">
        <f t="shared" si="31"/>
        <v>0.79028305569756641</v>
      </c>
      <c r="I366" s="149"/>
      <c r="J366" s="115"/>
    </row>
    <row r="367" spans="2:10" s="4" customFormat="1" ht="12.95" customHeight="1" x14ac:dyDescent="0.2">
      <c r="B367" s="96">
        <v>20</v>
      </c>
      <c r="C367" s="361" t="s">
        <v>247</v>
      </c>
      <c r="D367" s="152">
        <f t="shared" si="29"/>
        <v>12095.24</v>
      </c>
      <c r="E367" s="152">
        <f t="shared" si="29"/>
        <v>215.11</v>
      </c>
      <c r="F367" s="196">
        <v>9352.0499999999993</v>
      </c>
      <c r="G367" s="84">
        <f t="shared" si="30"/>
        <v>9567.16</v>
      </c>
      <c r="H367" s="85">
        <f t="shared" si="31"/>
        <v>0.79098554472668592</v>
      </c>
      <c r="I367" s="149"/>
      <c r="J367" s="115"/>
    </row>
    <row r="368" spans="2:10" s="4" customFormat="1" ht="12.95" customHeight="1" x14ac:dyDescent="0.2">
      <c r="B368" s="96">
        <v>21</v>
      </c>
      <c r="C368" s="361" t="s">
        <v>248</v>
      </c>
      <c r="D368" s="152">
        <f t="shared" si="29"/>
        <v>3023.41</v>
      </c>
      <c r="E368" s="152">
        <f t="shared" si="29"/>
        <v>1081.9000000000001</v>
      </c>
      <c r="F368" s="196">
        <v>0</v>
      </c>
      <c r="G368" s="84">
        <f t="shared" si="30"/>
        <v>1081.9000000000001</v>
      </c>
      <c r="H368" s="85">
        <f t="shared" si="31"/>
        <v>0.35784098087920596</v>
      </c>
      <c r="I368" s="149"/>
      <c r="J368" s="115"/>
    </row>
    <row r="369" spans="2:10" s="4" customFormat="1" ht="12.95" customHeight="1" x14ac:dyDescent="0.2">
      <c r="B369" s="96">
        <v>22</v>
      </c>
      <c r="C369" s="361" t="s">
        <v>249</v>
      </c>
      <c r="D369" s="152">
        <f t="shared" si="29"/>
        <v>7002.04</v>
      </c>
      <c r="E369" s="152">
        <f t="shared" si="29"/>
        <v>251.54000000000002</v>
      </c>
      <c r="F369" s="196">
        <v>5078.62</v>
      </c>
      <c r="G369" s="84">
        <f t="shared" si="30"/>
        <v>5330.16</v>
      </c>
      <c r="H369" s="85">
        <f t="shared" si="31"/>
        <v>0.76122958452108236</v>
      </c>
      <c r="I369" s="149"/>
      <c r="J369" s="115"/>
    </row>
    <row r="370" spans="2:10" s="4" customFormat="1" ht="12.95" customHeight="1" x14ac:dyDescent="0.2">
      <c r="B370" s="96">
        <v>23</v>
      </c>
      <c r="C370" s="361" t="s">
        <v>250</v>
      </c>
      <c r="D370" s="152">
        <f t="shared" si="29"/>
        <v>6213.3700000000008</v>
      </c>
      <c r="E370" s="152">
        <f t="shared" si="29"/>
        <v>196.44</v>
      </c>
      <c r="F370" s="196">
        <v>3452.91</v>
      </c>
      <c r="G370" s="84">
        <f t="shared" si="30"/>
        <v>3649.35</v>
      </c>
      <c r="H370" s="85">
        <f t="shared" si="31"/>
        <v>0.58733827214538958</v>
      </c>
      <c r="I370" s="149"/>
      <c r="J370" s="115"/>
    </row>
    <row r="371" spans="2:10" s="4" customFormat="1" ht="12.95" customHeight="1" x14ac:dyDescent="0.2">
      <c r="B371" s="96">
        <v>24</v>
      </c>
      <c r="C371" s="361" t="s">
        <v>251</v>
      </c>
      <c r="D371" s="152">
        <f t="shared" si="29"/>
        <v>662.44</v>
      </c>
      <c r="E371" s="152">
        <f t="shared" si="29"/>
        <v>120.39999999999999</v>
      </c>
      <c r="F371" s="196">
        <v>539.5</v>
      </c>
      <c r="G371" s="84">
        <f t="shared" si="30"/>
        <v>659.9</v>
      </c>
      <c r="H371" s="85">
        <f t="shared" si="31"/>
        <v>0.99616569047762804</v>
      </c>
      <c r="I371" s="149"/>
      <c r="J371" s="115"/>
    </row>
    <row r="372" spans="2:10" s="4" customFormat="1" ht="12.95" customHeight="1" x14ac:dyDescent="0.2">
      <c r="B372" s="18"/>
      <c r="C372" s="1" t="s">
        <v>26</v>
      </c>
      <c r="D372" s="126">
        <f>SUM(D348:D371)</f>
        <v>298807.48999999993</v>
      </c>
      <c r="E372" s="126">
        <f>SUM(E348:E371)</f>
        <v>10101.86</v>
      </c>
      <c r="F372" s="126">
        <f>SUM(F348:F371)</f>
        <v>224512.84199999995</v>
      </c>
      <c r="G372" s="83">
        <f>E372+F372</f>
        <v>234614.70199999993</v>
      </c>
      <c r="H372" s="12">
        <f>G372/D372</f>
        <v>0.78517008392259502</v>
      </c>
      <c r="I372" s="149"/>
      <c r="J372" s="115"/>
    </row>
    <row r="373" spans="2:10" ht="13.5" customHeight="1" x14ac:dyDescent="0.2">
      <c r="B373" s="314"/>
    </row>
    <row r="374" spans="2:10" s="4" customFormat="1" x14ac:dyDescent="0.2">
      <c r="B374" s="473" t="s">
        <v>44</v>
      </c>
      <c r="C374" s="473"/>
      <c r="D374" s="473"/>
      <c r="E374" s="473"/>
      <c r="F374" s="473"/>
      <c r="H374" s="149"/>
      <c r="I374" s="162"/>
      <c r="J374" s="98"/>
    </row>
    <row r="375" spans="2:10" s="4" customFormat="1" ht="12.75" customHeight="1" x14ac:dyDescent="0.2">
      <c r="B375" s="205"/>
      <c r="E375" s="149"/>
      <c r="H375" s="149" t="s">
        <v>12</v>
      </c>
      <c r="I375" s="149"/>
      <c r="J375" s="98"/>
    </row>
    <row r="376" spans="2:10" s="4" customFormat="1" x14ac:dyDescent="0.2">
      <c r="B376" s="18" t="s">
        <v>38</v>
      </c>
      <c r="C376" s="15" t="s">
        <v>45</v>
      </c>
      <c r="D376" s="15" t="s">
        <v>46</v>
      </c>
      <c r="E376" s="15" t="s">
        <v>47</v>
      </c>
      <c r="F376" s="15" t="s">
        <v>48</v>
      </c>
      <c r="H376" s="149"/>
      <c r="I376" s="149"/>
      <c r="J376" s="98"/>
    </row>
    <row r="377" spans="2:10" s="193" customFormat="1" ht="18.75" customHeight="1" x14ac:dyDescent="0.2">
      <c r="B377" s="211">
        <f>D372</f>
        <v>298807.48999999993</v>
      </c>
      <c r="C377" s="122">
        <f>G372</f>
        <v>234614.70199999993</v>
      </c>
      <c r="D377" s="63">
        <f>C377/B377</f>
        <v>0.78517008392259502</v>
      </c>
      <c r="E377" s="122">
        <f>E407</f>
        <v>226536.60587438484</v>
      </c>
      <c r="F377" s="63">
        <f>E377/B377</f>
        <v>0.7581356339976113</v>
      </c>
      <c r="I377" s="193" t="s">
        <v>12</v>
      </c>
      <c r="J377" s="194"/>
    </row>
    <row r="378" spans="2:10" s="4" customFormat="1" ht="7.5" customHeight="1" x14ac:dyDescent="0.2">
      <c r="B378" s="205"/>
      <c r="E378" s="149"/>
      <c r="H378" s="149" t="s">
        <v>12</v>
      </c>
      <c r="I378" s="149"/>
      <c r="J378" s="98"/>
    </row>
    <row r="379" spans="2:10" s="4" customFormat="1" ht="27" customHeight="1" x14ac:dyDescent="0.2">
      <c r="B379" s="474" t="s">
        <v>224</v>
      </c>
      <c r="C379" s="473"/>
      <c r="D379" s="473"/>
      <c r="E379" s="473"/>
      <c r="F379" s="473"/>
      <c r="G379" s="473"/>
      <c r="H379" s="149"/>
      <c r="I379" s="149"/>
      <c r="J379" s="98"/>
    </row>
    <row r="380" spans="2:10" s="4" customFormat="1" ht="6.75" customHeight="1" x14ac:dyDescent="0.2">
      <c r="B380" s="205"/>
      <c r="E380" s="149"/>
      <c r="H380" s="149"/>
      <c r="I380" s="149"/>
      <c r="J380" s="98"/>
    </row>
    <row r="381" spans="2:10" s="4" customFormat="1" x14ac:dyDescent="0.2">
      <c r="B381" s="24" t="s">
        <v>19</v>
      </c>
      <c r="C381" s="24" t="s">
        <v>30</v>
      </c>
      <c r="D381" s="43" t="s">
        <v>38</v>
      </c>
      <c r="E381" s="24" t="s">
        <v>47</v>
      </c>
      <c r="F381" s="6" t="s">
        <v>48</v>
      </c>
      <c r="H381" s="149"/>
      <c r="I381" s="149"/>
      <c r="J381" s="98"/>
    </row>
    <row r="382" spans="2:10" s="4" customFormat="1" x14ac:dyDescent="0.2">
      <c r="B382" s="45">
        <v>1</v>
      </c>
      <c r="C382" s="45">
        <v>2</v>
      </c>
      <c r="D382" s="46">
        <v>3</v>
      </c>
      <c r="E382" s="45">
        <v>4</v>
      </c>
      <c r="F382" s="47">
        <v>5</v>
      </c>
      <c r="H382" s="149"/>
      <c r="I382" s="149"/>
      <c r="J382" s="98"/>
    </row>
    <row r="383" spans="2:10" s="4" customFormat="1" ht="15" x14ac:dyDescent="0.2">
      <c r="B383" s="96">
        <v>1</v>
      </c>
      <c r="C383" s="361" t="s">
        <v>228</v>
      </c>
      <c r="D383" s="152">
        <f t="shared" ref="D383:D406" si="32">D282</f>
        <v>4746.3</v>
      </c>
      <c r="E383" s="196">
        <v>3376.24</v>
      </c>
      <c r="F383" s="86">
        <f t="shared" ref="F383:F407" si="33">E383/D383</f>
        <v>0.71134146598402959</v>
      </c>
      <c r="G383" s="81"/>
      <c r="H383" s="162"/>
      <c r="I383" s="149"/>
      <c r="J383" s="98"/>
    </row>
    <row r="384" spans="2:10" s="4" customFormat="1" ht="15" x14ac:dyDescent="0.2">
      <c r="B384" s="96">
        <v>2</v>
      </c>
      <c r="C384" s="361" t="s">
        <v>229</v>
      </c>
      <c r="D384" s="152">
        <f t="shared" si="32"/>
        <v>12551.7</v>
      </c>
      <c r="E384" s="196">
        <v>9836.2506703992094</v>
      </c>
      <c r="F384" s="86">
        <f t="shared" si="33"/>
        <v>0.78365884066693825</v>
      </c>
      <c r="G384" s="81"/>
      <c r="H384" s="162"/>
      <c r="I384" s="149"/>
      <c r="J384" s="98"/>
    </row>
    <row r="385" spans="2:10" s="4" customFormat="1" ht="15" x14ac:dyDescent="0.2">
      <c r="B385" s="96">
        <v>3</v>
      </c>
      <c r="C385" s="361" t="s">
        <v>230</v>
      </c>
      <c r="D385" s="152">
        <f t="shared" si="32"/>
        <v>13666.720000000001</v>
      </c>
      <c r="E385" s="196">
        <v>11667.24</v>
      </c>
      <c r="F385" s="86">
        <f t="shared" si="33"/>
        <v>0.85369715630378018</v>
      </c>
      <c r="G385" s="81"/>
      <c r="H385" s="162"/>
      <c r="I385" s="149"/>
      <c r="J385" s="98"/>
    </row>
    <row r="386" spans="2:10" s="4" customFormat="1" ht="15" x14ac:dyDescent="0.2">
      <c r="B386" s="96">
        <v>4</v>
      </c>
      <c r="C386" s="361" t="s">
        <v>231</v>
      </c>
      <c r="D386" s="152">
        <f t="shared" si="32"/>
        <v>14771.93</v>
      </c>
      <c r="E386" s="196">
        <v>12668.029</v>
      </c>
      <c r="F386" s="86">
        <f t="shared" si="33"/>
        <v>0.85757439955374826</v>
      </c>
      <c r="G386" s="81"/>
      <c r="H386" s="162"/>
      <c r="I386" s="149"/>
      <c r="J386" s="98"/>
    </row>
    <row r="387" spans="2:10" s="4" customFormat="1" ht="15" x14ac:dyDescent="0.2">
      <c r="B387" s="96">
        <v>5</v>
      </c>
      <c r="C387" s="361" t="s">
        <v>232</v>
      </c>
      <c r="D387" s="152">
        <f t="shared" si="32"/>
        <v>11067.560000000001</v>
      </c>
      <c r="E387" s="196">
        <v>7301.4060000000009</v>
      </c>
      <c r="F387" s="86">
        <f t="shared" si="33"/>
        <v>0.65971234852126392</v>
      </c>
      <c r="G387" s="81"/>
      <c r="H387" s="162"/>
      <c r="I387" s="149"/>
      <c r="J387" s="98"/>
    </row>
    <row r="388" spans="2:10" s="4" customFormat="1" ht="15" x14ac:dyDescent="0.2">
      <c r="B388" s="96">
        <v>6</v>
      </c>
      <c r="C388" s="361" t="s">
        <v>233</v>
      </c>
      <c r="D388" s="152">
        <f t="shared" si="32"/>
        <v>6519.6100000000006</v>
      </c>
      <c r="E388" s="196">
        <v>4357.8999999999987</v>
      </c>
      <c r="F388" s="86">
        <f t="shared" si="33"/>
        <v>0.66842955330150089</v>
      </c>
      <c r="G388" s="81"/>
      <c r="H388" s="162"/>
      <c r="I388" s="149"/>
      <c r="J388" s="98"/>
    </row>
    <row r="389" spans="2:10" s="4" customFormat="1" ht="15" x14ac:dyDescent="0.2">
      <c r="B389" s="96">
        <v>7</v>
      </c>
      <c r="C389" s="361" t="s">
        <v>234</v>
      </c>
      <c r="D389" s="152">
        <f t="shared" si="32"/>
        <v>13772.740000000002</v>
      </c>
      <c r="E389" s="196">
        <v>9596.5529999999999</v>
      </c>
      <c r="F389" s="86">
        <f t="shared" si="33"/>
        <v>0.69677878185459097</v>
      </c>
      <c r="G389" s="81"/>
      <c r="H389" s="162"/>
      <c r="I389" s="149"/>
      <c r="J389" s="98"/>
    </row>
    <row r="390" spans="2:10" s="4" customFormat="1" ht="15" x14ac:dyDescent="0.2">
      <c r="B390" s="96">
        <v>8</v>
      </c>
      <c r="C390" s="361" t="s">
        <v>235</v>
      </c>
      <c r="D390" s="152">
        <f t="shared" si="32"/>
        <v>1100.78</v>
      </c>
      <c r="E390" s="196">
        <v>923.19</v>
      </c>
      <c r="F390" s="86">
        <f t="shared" si="33"/>
        <v>0.83866894383982271</v>
      </c>
      <c r="G390" s="81"/>
      <c r="H390" s="162"/>
      <c r="I390" s="149"/>
      <c r="J390" s="98"/>
    </row>
    <row r="391" spans="2:10" s="4" customFormat="1" ht="15" x14ac:dyDescent="0.2">
      <c r="B391" s="96">
        <v>9</v>
      </c>
      <c r="C391" s="361" t="s">
        <v>236</v>
      </c>
      <c r="D391" s="152">
        <f t="shared" si="32"/>
        <v>14151.560000000001</v>
      </c>
      <c r="E391" s="196">
        <v>11439.814999999999</v>
      </c>
      <c r="F391" s="86">
        <f t="shared" si="33"/>
        <v>0.80837836959317544</v>
      </c>
      <c r="G391" s="81"/>
      <c r="H391" s="162"/>
      <c r="I391" s="149"/>
      <c r="J391" s="98"/>
    </row>
    <row r="392" spans="2:10" s="4" customFormat="1" ht="15" x14ac:dyDescent="0.2">
      <c r="B392" s="96">
        <v>10</v>
      </c>
      <c r="C392" s="361" t="s">
        <v>237</v>
      </c>
      <c r="D392" s="152">
        <f t="shared" si="32"/>
        <v>12262.880000000001</v>
      </c>
      <c r="E392" s="196">
        <v>8652.3970000000008</v>
      </c>
      <c r="F392" s="86">
        <f t="shared" si="33"/>
        <v>0.70557625941051372</v>
      </c>
      <c r="G392" s="81"/>
      <c r="H392" s="162"/>
      <c r="I392" s="149"/>
      <c r="J392" s="98"/>
    </row>
    <row r="393" spans="2:10" s="4" customFormat="1" ht="15" x14ac:dyDescent="0.2">
      <c r="B393" s="96">
        <v>11</v>
      </c>
      <c r="C393" s="361" t="s">
        <v>238</v>
      </c>
      <c r="D393" s="152">
        <f t="shared" si="32"/>
        <v>7471.0300000000007</v>
      </c>
      <c r="E393" s="196">
        <v>5511.4910000000009</v>
      </c>
      <c r="F393" s="86">
        <f t="shared" si="33"/>
        <v>0.73771501386020411</v>
      </c>
      <c r="G393" s="81"/>
      <c r="H393" s="162"/>
      <c r="I393" s="149"/>
      <c r="J393" s="98"/>
    </row>
    <row r="394" spans="2:10" s="4" customFormat="1" ht="15" x14ac:dyDescent="0.2">
      <c r="B394" s="96">
        <v>12</v>
      </c>
      <c r="C394" s="361" t="s">
        <v>239</v>
      </c>
      <c r="D394" s="152">
        <f t="shared" si="32"/>
        <v>6700.43</v>
      </c>
      <c r="E394" s="196">
        <v>3002.71</v>
      </c>
      <c r="F394" s="86">
        <f t="shared" si="33"/>
        <v>0.44813691061618433</v>
      </c>
      <c r="G394" s="81"/>
      <c r="H394" s="162"/>
      <c r="I394" s="149"/>
      <c r="J394" s="98"/>
    </row>
    <row r="395" spans="2:10" s="4" customFormat="1" ht="15" x14ac:dyDescent="0.2">
      <c r="B395" s="96">
        <v>13</v>
      </c>
      <c r="C395" s="361" t="s">
        <v>240</v>
      </c>
      <c r="D395" s="152">
        <f t="shared" si="32"/>
        <v>17135.41</v>
      </c>
      <c r="E395" s="196">
        <v>13937.710000000001</v>
      </c>
      <c r="F395" s="86">
        <f t="shared" si="33"/>
        <v>0.8133864319558155</v>
      </c>
      <c r="G395" s="81"/>
      <c r="H395" s="162"/>
      <c r="I395" s="149"/>
      <c r="J395" s="98"/>
    </row>
    <row r="396" spans="2:10" s="4" customFormat="1" ht="15" x14ac:dyDescent="0.2">
      <c r="B396" s="96">
        <v>14</v>
      </c>
      <c r="C396" s="361" t="s">
        <v>241</v>
      </c>
      <c r="D396" s="152">
        <f t="shared" si="32"/>
        <v>32459.13</v>
      </c>
      <c r="E396" s="196">
        <v>25821.909999999996</v>
      </c>
      <c r="F396" s="86">
        <f t="shared" si="33"/>
        <v>0.79552070557652022</v>
      </c>
      <c r="G396" s="81"/>
      <c r="H396" s="162"/>
      <c r="I396" s="149"/>
      <c r="J396" s="98"/>
    </row>
    <row r="397" spans="2:10" s="4" customFormat="1" ht="15" x14ac:dyDescent="0.2">
      <c r="B397" s="96">
        <v>15</v>
      </c>
      <c r="C397" s="361" t="s">
        <v>242</v>
      </c>
      <c r="D397" s="152">
        <f t="shared" si="32"/>
        <v>16886.91</v>
      </c>
      <c r="E397" s="196">
        <v>13838.977613985655</v>
      </c>
      <c r="F397" s="86">
        <f t="shared" si="33"/>
        <v>0.81950917094872033</v>
      </c>
      <c r="G397" s="81"/>
      <c r="H397" s="162"/>
      <c r="I397" s="149"/>
      <c r="J397" s="98"/>
    </row>
    <row r="398" spans="2:10" s="4" customFormat="1" ht="15" x14ac:dyDescent="0.2">
      <c r="B398" s="96">
        <v>16</v>
      </c>
      <c r="C398" s="361" t="s">
        <v>243</v>
      </c>
      <c r="D398" s="152">
        <f t="shared" si="32"/>
        <v>17079.239999999998</v>
      </c>
      <c r="E398" s="196">
        <v>13605.529999999999</v>
      </c>
      <c r="F398" s="86">
        <f t="shared" si="33"/>
        <v>0.79661214433429128</v>
      </c>
      <c r="G398" s="81"/>
      <c r="H398" s="162"/>
      <c r="I398" s="149"/>
      <c r="J398" s="98"/>
    </row>
    <row r="399" spans="2:10" s="4" customFormat="1" ht="15" x14ac:dyDescent="0.2">
      <c r="B399" s="96">
        <v>17</v>
      </c>
      <c r="C399" s="361" t="s">
        <v>244</v>
      </c>
      <c r="D399" s="152">
        <f t="shared" si="32"/>
        <v>16270.619999999999</v>
      </c>
      <c r="E399" s="196">
        <v>12168.599949999998</v>
      </c>
      <c r="F399" s="86">
        <f t="shared" si="33"/>
        <v>0.74788790777487268</v>
      </c>
      <c r="G399" s="81"/>
      <c r="H399" s="162"/>
      <c r="I399" s="149"/>
      <c r="J399" s="98"/>
    </row>
    <row r="400" spans="2:10" s="4" customFormat="1" ht="15" x14ac:dyDescent="0.2">
      <c r="B400" s="96">
        <v>18</v>
      </c>
      <c r="C400" s="361" t="s">
        <v>245</v>
      </c>
      <c r="D400" s="152">
        <f t="shared" si="32"/>
        <v>23557.71</v>
      </c>
      <c r="E400" s="196">
        <v>18207.753140000001</v>
      </c>
      <c r="F400" s="86">
        <f t="shared" si="33"/>
        <v>0.77289996098941716</v>
      </c>
      <c r="G400" s="81"/>
      <c r="H400" s="162"/>
      <c r="I400" s="149"/>
      <c r="J400" s="98"/>
    </row>
    <row r="401" spans="2:10" s="4" customFormat="1" ht="15" x14ac:dyDescent="0.2">
      <c r="B401" s="96">
        <v>19</v>
      </c>
      <c r="C401" s="361" t="s">
        <v>246</v>
      </c>
      <c r="D401" s="152">
        <f t="shared" si="32"/>
        <v>27638.73</v>
      </c>
      <c r="E401" s="196">
        <v>21356.327000000001</v>
      </c>
      <c r="F401" s="86">
        <f t="shared" si="33"/>
        <v>0.77269567017008389</v>
      </c>
      <c r="G401" s="81"/>
      <c r="H401" s="162"/>
      <c r="I401" s="149"/>
      <c r="J401" s="98"/>
    </row>
    <row r="402" spans="2:10" s="4" customFormat="1" ht="15" x14ac:dyDescent="0.2">
      <c r="B402" s="96">
        <v>20</v>
      </c>
      <c r="C402" s="361" t="s">
        <v>247</v>
      </c>
      <c r="D402" s="152">
        <f t="shared" si="32"/>
        <v>12095.24</v>
      </c>
      <c r="E402" s="196">
        <v>9118.33</v>
      </c>
      <c r="F402" s="86">
        <f t="shared" si="33"/>
        <v>0.75387755844447901</v>
      </c>
      <c r="G402" s="81"/>
      <c r="H402" s="162"/>
      <c r="I402" s="149"/>
      <c r="J402" s="98"/>
    </row>
    <row r="403" spans="2:10" s="4" customFormat="1" ht="15" x14ac:dyDescent="0.2">
      <c r="B403" s="96">
        <v>21</v>
      </c>
      <c r="C403" s="361" t="s">
        <v>248</v>
      </c>
      <c r="D403" s="152">
        <f t="shared" si="32"/>
        <v>3023.41</v>
      </c>
      <c r="E403" s="196">
        <v>984.75</v>
      </c>
      <c r="F403" s="86">
        <f t="shared" si="33"/>
        <v>0.32570838887216752</v>
      </c>
      <c r="G403" s="81"/>
      <c r="H403" s="162"/>
      <c r="I403" s="149"/>
      <c r="J403" s="98"/>
    </row>
    <row r="404" spans="2:10" s="4" customFormat="1" ht="15" x14ac:dyDescent="0.2">
      <c r="B404" s="96">
        <v>22</v>
      </c>
      <c r="C404" s="361" t="s">
        <v>249</v>
      </c>
      <c r="D404" s="152">
        <f t="shared" si="32"/>
        <v>7002.04</v>
      </c>
      <c r="E404" s="196">
        <v>5097.9230000000007</v>
      </c>
      <c r="F404" s="86">
        <f t="shared" si="33"/>
        <v>0.72806253606091953</v>
      </c>
      <c r="G404" s="81"/>
      <c r="H404" s="162"/>
      <c r="I404" s="149"/>
      <c r="J404" s="98"/>
    </row>
    <row r="405" spans="2:10" s="4" customFormat="1" ht="15" x14ac:dyDescent="0.2">
      <c r="B405" s="96">
        <v>23</v>
      </c>
      <c r="C405" s="361" t="s">
        <v>250</v>
      </c>
      <c r="D405" s="152">
        <f t="shared" si="32"/>
        <v>6213.3700000000008</v>
      </c>
      <c r="E405" s="196">
        <v>3476.0699999999997</v>
      </c>
      <c r="F405" s="86">
        <f t="shared" si="33"/>
        <v>0.55945002470478966</v>
      </c>
      <c r="G405" s="81"/>
      <c r="H405" s="162"/>
      <c r="I405" s="149"/>
      <c r="J405" s="98"/>
    </row>
    <row r="406" spans="2:10" s="4" customFormat="1" ht="15" x14ac:dyDescent="0.2">
      <c r="B406" s="96">
        <v>24</v>
      </c>
      <c r="C406" s="361" t="s">
        <v>251</v>
      </c>
      <c r="D406" s="152">
        <f t="shared" si="32"/>
        <v>662.44</v>
      </c>
      <c r="E406" s="196">
        <v>589.50350000000003</v>
      </c>
      <c r="F406" s="86">
        <f t="shared" si="33"/>
        <v>0.88989719823682145</v>
      </c>
      <c r="G406" s="81"/>
      <c r="H406" s="162"/>
      <c r="I406" s="149"/>
      <c r="J406" s="98"/>
    </row>
    <row r="407" spans="2:10" s="4" customFormat="1" ht="12.95" customHeight="1" x14ac:dyDescent="0.2">
      <c r="B407" s="18"/>
      <c r="C407" s="1" t="s">
        <v>26</v>
      </c>
      <c r="D407" s="126">
        <f>SUM(D383:D406)</f>
        <v>298807.48999999993</v>
      </c>
      <c r="E407" s="126">
        <f>SUM(E383:E406)</f>
        <v>226536.60587438484</v>
      </c>
      <c r="F407" s="78">
        <f t="shared" si="33"/>
        <v>0.7581356339976113</v>
      </c>
      <c r="G407" s="21"/>
      <c r="H407" s="162"/>
      <c r="I407" s="149"/>
      <c r="J407" s="98"/>
    </row>
    <row r="408" spans="2:10" s="4" customFormat="1" ht="14.25" customHeight="1" x14ac:dyDescent="0.2">
      <c r="B408" s="20"/>
      <c r="C408" s="2"/>
      <c r="D408" s="35"/>
      <c r="E408" s="445"/>
      <c r="F408" s="48"/>
      <c r="G408" s="11"/>
      <c r="H408" s="17" t="s">
        <v>12</v>
      </c>
      <c r="I408" s="17"/>
      <c r="J408" s="98"/>
    </row>
    <row r="409" spans="2:10" s="4" customFormat="1" x14ac:dyDescent="0.2">
      <c r="B409" s="473" t="s">
        <v>111</v>
      </c>
      <c r="C409" s="473"/>
      <c r="D409" s="473"/>
      <c r="E409" s="473"/>
      <c r="F409" s="473"/>
      <c r="G409" s="49"/>
      <c r="H409" s="94"/>
      <c r="I409" s="223"/>
      <c r="J409" s="98"/>
    </row>
    <row r="410" spans="2:10" s="4" customFormat="1" ht="14.25" customHeight="1" x14ac:dyDescent="0.2">
      <c r="B410" s="205"/>
      <c r="E410" s="149"/>
      <c r="G410" s="11"/>
      <c r="H410" s="17"/>
      <c r="I410" s="17"/>
      <c r="J410" s="98"/>
    </row>
    <row r="411" spans="2:10" s="4" customFormat="1" ht="28.5" x14ac:dyDescent="0.25">
      <c r="B411" s="50" t="s">
        <v>38</v>
      </c>
      <c r="C411" s="50" t="s">
        <v>107</v>
      </c>
      <c r="D411" s="50" t="s">
        <v>108</v>
      </c>
      <c r="E411" s="50" t="s">
        <v>49</v>
      </c>
      <c r="G411" s="11"/>
      <c r="H411" s="95"/>
      <c r="I411" s="95"/>
      <c r="J411" s="98"/>
    </row>
    <row r="412" spans="2:10" s="4" customFormat="1" ht="18.75" customHeight="1" x14ac:dyDescent="0.2">
      <c r="B412" s="211">
        <f>D442</f>
        <v>8964.2247000000007</v>
      </c>
      <c r="C412" s="122">
        <f>E442</f>
        <v>6735.38526</v>
      </c>
      <c r="D412" s="128">
        <f>F442</f>
        <v>6735.38526</v>
      </c>
      <c r="E412" s="446">
        <f>D412/C412</f>
        <v>1</v>
      </c>
      <c r="H412" s="149"/>
      <c r="I412" s="149"/>
      <c r="J412" s="98"/>
    </row>
    <row r="413" spans="2:10" s="4" customFormat="1" ht="7.5" customHeight="1" x14ac:dyDescent="0.2">
      <c r="B413" s="205"/>
      <c r="E413" s="149"/>
      <c r="H413" s="149"/>
      <c r="I413" s="149"/>
      <c r="J413" s="98"/>
    </row>
    <row r="414" spans="2:10" s="4" customFormat="1" x14ac:dyDescent="0.2">
      <c r="B414" s="473" t="s">
        <v>110</v>
      </c>
      <c r="C414" s="473"/>
      <c r="D414" s="473"/>
      <c r="E414" s="473"/>
      <c r="F414" s="473"/>
      <c r="G414" s="473"/>
      <c r="H414" s="473"/>
      <c r="I414" s="149"/>
      <c r="J414" s="98"/>
    </row>
    <row r="415" spans="2:10" s="4" customFormat="1" ht="12.75" customHeight="1" x14ac:dyDescent="0.2">
      <c r="B415" s="205"/>
      <c r="E415" s="149"/>
      <c r="H415" s="149"/>
      <c r="I415" s="149"/>
      <c r="J415" s="98"/>
    </row>
    <row r="416" spans="2:10" s="4" customFormat="1" ht="33" customHeight="1" x14ac:dyDescent="0.2">
      <c r="B416" s="50" t="s">
        <v>19</v>
      </c>
      <c r="C416" s="50" t="s">
        <v>30</v>
      </c>
      <c r="D416" s="250" t="s">
        <v>38</v>
      </c>
      <c r="E416" s="50" t="s">
        <v>109</v>
      </c>
      <c r="F416" s="50" t="s">
        <v>114</v>
      </c>
      <c r="G416" s="50" t="s">
        <v>50</v>
      </c>
      <c r="H416" s="50" t="s">
        <v>103</v>
      </c>
      <c r="I416" s="149"/>
      <c r="J416" s="98"/>
    </row>
    <row r="417" spans="2:10" s="4" customFormat="1" x14ac:dyDescent="0.2">
      <c r="B417" s="51">
        <v>1</v>
      </c>
      <c r="C417" s="51">
        <v>2</v>
      </c>
      <c r="D417" s="52">
        <v>3</v>
      </c>
      <c r="E417" s="51">
        <v>4</v>
      </c>
      <c r="F417" s="53">
        <v>5</v>
      </c>
      <c r="G417" s="52">
        <v>6</v>
      </c>
      <c r="H417" s="51">
        <v>7</v>
      </c>
      <c r="I417" s="149"/>
      <c r="J417" s="98"/>
    </row>
    <row r="418" spans="2:10" s="4" customFormat="1" ht="12.95" customHeight="1" x14ac:dyDescent="0.2">
      <c r="B418" s="96">
        <v>1</v>
      </c>
      <c r="C418" s="361" t="s">
        <v>228</v>
      </c>
      <c r="D418" s="196">
        <f>D383*3000/100000</f>
        <v>142.38900000000001</v>
      </c>
      <c r="E418" s="196">
        <v>103.5912</v>
      </c>
      <c r="F418" s="196">
        <v>103.5912</v>
      </c>
      <c r="G418" s="196">
        <f>E418-F418</f>
        <v>0</v>
      </c>
      <c r="H418" s="137">
        <f>F418/E418</f>
        <v>1</v>
      </c>
      <c r="I418" s="167"/>
      <c r="J418" s="98"/>
    </row>
    <row r="419" spans="2:10" s="4" customFormat="1" ht="12.95" customHeight="1" x14ac:dyDescent="0.2">
      <c r="B419" s="96">
        <v>2</v>
      </c>
      <c r="C419" s="361" t="s">
        <v>229</v>
      </c>
      <c r="D419" s="196">
        <f t="shared" ref="D419:D441" si="34">D384*3000/100000</f>
        <v>376.55099999999999</v>
      </c>
      <c r="E419" s="196">
        <v>296.43450000000001</v>
      </c>
      <c r="F419" s="196">
        <v>296.43450000000001</v>
      </c>
      <c r="G419" s="196">
        <f t="shared" ref="G419:G442" si="35">E419-F419</f>
        <v>0</v>
      </c>
      <c r="H419" s="137">
        <f t="shared" ref="H419:H441" si="36">F419/E419</f>
        <v>1</v>
      </c>
      <c r="I419" s="167"/>
      <c r="J419" s="98"/>
    </row>
    <row r="420" spans="2:10" s="4" customFormat="1" ht="12.95" customHeight="1" x14ac:dyDescent="0.2">
      <c r="B420" s="96">
        <v>3</v>
      </c>
      <c r="C420" s="361" t="s">
        <v>230</v>
      </c>
      <c r="D420" s="196">
        <f t="shared" si="34"/>
        <v>410.0016</v>
      </c>
      <c r="E420" s="196">
        <v>346.69134000000003</v>
      </c>
      <c r="F420" s="196">
        <v>346.69134000000003</v>
      </c>
      <c r="G420" s="196">
        <f t="shared" si="35"/>
        <v>0</v>
      </c>
      <c r="H420" s="137">
        <f t="shared" si="36"/>
        <v>1</v>
      </c>
      <c r="I420" s="167"/>
      <c r="J420" s="98"/>
    </row>
    <row r="421" spans="2:10" s="4" customFormat="1" ht="12.95" customHeight="1" x14ac:dyDescent="0.2">
      <c r="B421" s="96">
        <v>4</v>
      </c>
      <c r="C421" s="361" t="s">
        <v>231</v>
      </c>
      <c r="D421" s="196">
        <f t="shared" si="34"/>
        <v>443.15789999999998</v>
      </c>
      <c r="E421" s="196">
        <v>384.87329999999997</v>
      </c>
      <c r="F421" s="196">
        <v>384.87329999999997</v>
      </c>
      <c r="G421" s="196">
        <f t="shared" si="35"/>
        <v>0</v>
      </c>
      <c r="H421" s="137">
        <f t="shared" si="36"/>
        <v>1</v>
      </c>
      <c r="I421" s="167"/>
      <c r="J421" s="98"/>
    </row>
    <row r="422" spans="2:10" s="4" customFormat="1" ht="12.95" customHeight="1" x14ac:dyDescent="0.2">
      <c r="B422" s="96">
        <v>5</v>
      </c>
      <c r="C422" s="361" t="s">
        <v>232</v>
      </c>
      <c r="D422" s="196">
        <f t="shared" si="34"/>
        <v>332.02680000000004</v>
      </c>
      <c r="E422" s="196">
        <v>224.09309999999999</v>
      </c>
      <c r="F422" s="196">
        <v>224.09309999999999</v>
      </c>
      <c r="G422" s="196">
        <f t="shared" si="35"/>
        <v>0</v>
      </c>
      <c r="H422" s="137">
        <f t="shared" si="36"/>
        <v>1</v>
      </c>
      <c r="I422" s="167"/>
      <c r="J422" s="98"/>
    </row>
    <row r="423" spans="2:10" s="4" customFormat="1" ht="12.95" customHeight="1" x14ac:dyDescent="0.2">
      <c r="B423" s="96">
        <v>6</v>
      </c>
      <c r="C423" s="361" t="s">
        <v>233</v>
      </c>
      <c r="D423" s="196">
        <f t="shared" si="34"/>
        <v>195.5883</v>
      </c>
      <c r="E423" s="196">
        <v>129.7122</v>
      </c>
      <c r="F423" s="196">
        <v>129.7122</v>
      </c>
      <c r="G423" s="196">
        <f t="shared" si="35"/>
        <v>0</v>
      </c>
      <c r="H423" s="137">
        <f t="shared" si="36"/>
        <v>1</v>
      </c>
      <c r="I423" s="167"/>
      <c r="J423" s="98"/>
    </row>
    <row r="424" spans="2:10" s="4" customFormat="1" ht="12.95" customHeight="1" x14ac:dyDescent="0.2">
      <c r="B424" s="96">
        <v>7</v>
      </c>
      <c r="C424" s="361" t="s">
        <v>234</v>
      </c>
      <c r="D424" s="196">
        <f t="shared" si="34"/>
        <v>413.18220000000008</v>
      </c>
      <c r="E424" s="196">
        <v>286.45515000000006</v>
      </c>
      <c r="F424" s="196">
        <v>286.45515000000006</v>
      </c>
      <c r="G424" s="196">
        <f t="shared" si="35"/>
        <v>0</v>
      </c>
      <c r="H424" s="137">
        <f t="shared" si="36"/>
        <v>1</v>
      </c>
      <c r="I424" s="167"/>
      <c r="J424" s="98"/>
    </row>
    <row r="425" spans="2:10" s="4" customFormat="1" ht="12.95" customHeight="1" x14ac:dyDescent="0.2">
      <c r="B425" s="96">
        <v>8</v>
      </c>
      <c r="C425" s="361" t="s">
        <v>235</v>
      </c>
      <c r="D425" s="196">
        <f t="shared" si="34"/>
        <v>33.023400000000002</v>
      </c>
      <c r="E425" s="196">
        <v>27.15795</v>
      </c>
      <c r="F425" s="196">
        <v>27.15795</v>
      </c>
      <c r="G425" s="196">
        <f t="shared" si="35"/>
        <v>0</v>
      </c>
      <c r="H425" s="137">
        <f t="shared" si="36"/>
        <v>1</v>
      </c>
      <c r="I425" s="167"/>
      <c r="J425" s="98"/>
    </row>
    <row r="426" spans="2:10" s="4" customFormat="1" ht="12.95" customHeight="1" x14ac:dyDescent="0.2">
      <c r="B426" s="96">
        <v>9</v>
      </c>
      <c r="C426" s="361" t="s">
        <v>236</v>
      </c>
      <c r="D426" s="196">
        <f t="shared" si="34"/>
        <v>424.54680000000008</v>
      </c>
      <c r="E426" s="196">
        <v>342.10169999999999</v>
      </c>
      <c r="F426" s="196">
        <v>342.10169999999999</v>
      </c>
      <c r="G426" s="196">
        <f t="shared" si="35"/>
        <v>0</v>
      </c>
      <c r="H426" s="137">
        <f t="shared" si="36"/>
        <v>1</v>
      </c>
      <c r="I426" s="167"/>
      <c r="J426" s="98"/>
    </row>
    <row r="427" spans="2:10" s="4" customFormat="1" ht="12.95" customHeight="1" x14ac:dyDescent="0.2">
      <c r="B427" s="96">
        <v>10</v>
      </c>
      <c r="C427" s="361" t="s">
        <v>237</v>
      </c>
      <c r="D427" s="196">
        <f t="shared" si="34"/>
        <v>367.88639999999998</v>
      </c>
      <c r="E427" s="196">
        <v>259.95629999999994</v>
      </c>
      <c r="F427" s="196">
        <v>259.95629999999994</v>
      </c>
      <c r="G427" s="196">
        <f t="shared" si="35"/>
        <v>0</v>
      </c>
      <c r="H427" s="137">
        <f t="shared" si="36"/>
        <v>1</v>
      </c>
      <c r="I427" s="167"/>
      <c r="J427" s="98"/>
    </row>
    <row r="428" spans="2:10" s="4" customFormat="1" ht="12.95" customHeight="1" x14ac:dyDescent="0.2">
      <c r="B428" s="96">
        <v>11</v>
      </c>
      <c r="C428" s="361" t="s">
        <v>238</v>
      </c>
      <c r="D428" s="196">
        <f t="shared" si="34"/>
        <v>224.13090000000003</v>
      </c>
      <c r="E428" s="196">
        <v>165.84780000000001</v>
      </c>
      <c r="F428" s="196">
        <v>165.84780000000001</v>
      </c>
      <c r="G428" s="196">
        <f t="shared" si="35"/>
        <v>0</v>
      </c>
      <c r="H428" s="137">
        <f t="shared" si="36"/>
        <v>1</v>
      </c>
      <c r="I428" s="167"/>
      <c r="J428" s="98"/>
    </row>
    <row r="429" spans="2:10" s="4" customFormat="1" ht="12.95" customHeight="1" x14ac:dyDescent="0.2">
      <c r="B429" s="96">
        <v>12</v>
      </c>
      <c r="C429" s="361" t="s">
        <v>239</v>
      </c>
      <c r="D429" s="196">
        <f t="shared" si="34"/>
        <v>201.0129</v>
      </c>
      <c r="E429" s="196">
        <v>92.852699999999999</v>
      </c>
      <c r="F429" s="196">
        <v>92.852699999999999</v>
      </c>
      <c r="G429" s="196">
        <f t="shared" si="35"/>
        <v>0</v>
      </c>
      <c r="H429" s="137">
        <f t="shared" si="36"/>
        <v>1</v>
      </c>
      <c r="I429" s="167"/>
      <c r="J429" s="98"/>
    </row>
    <row r="430" spans="2:10" s="4" customFormat="1" ht="12.95" customHeight="1" x14ac:dyDescent="0.2">
      <c r="B430" s="96">
        <v>13</v>
      </c>
      <c r="C430" s="361" t="s">
        <v>240</v>
      </c>
      <c r="D430" s="196">
        <f t="shared" si="34"/>
        <v>514.06230000000005</v>
      </c>
      <c r="E430" s="196">
        <v>374.86052999999998</v>
      </c>
      <c r="F430" s="196">
        <v>374.86052999999998</v>
      </c>
      <c r="G430" s="196">
        <f t="shared" si="35"/>
        <v>0</v>
      </c>
      <c r="H430" s="137">
        <f t="shared" si="36"/>
        <v>1</v>
      </c>
      <c r="I430" s="167"/>
      <c r="J430" s="98"/>
    </row>
    <row r="431" spans="2:10" s="4" customFormat="1" ht="12.95" customHeight="1" x14ac:dyDescent="0.2">
      <c r="B431" s="96">
        <v>14</v>
      </c>
      <c r="C431" s="361" t="s">
        <v>241</v>
      </c>
      <c r="D431" s="196">
        <f t="shared" si="34"/>
        <v>973.77390000000003</v>
      </c>
      <c r="E431" s="196">
        <v>765.83190000000002</v>
      </c>
      <c r="F431" s="196">
        <v>765.83190000000002</v>
      </c>
      <c r="G431" s="196">
        <f t="shared" si="35"/>
        <v>0</v>
      </c>
      <c r="H431" s="137">
        <f t="shared" si="36"/>
        <v>1</v>
      </c>
      <c r="I431" s="167"/>
      <c r="J431" s="98"/>
    </row>
    <row r="432" spans="2:10" s="4" customFormat="1" ht="12.95" customHeight="1" x14ac:dyDescent="0.2">
      <c r="B432" s="96">
        <v>15</v>
      </c>
      <c r="C432" s="361" t="s">
        <v>242</v>
      </c>
      <c r="D432" s="196">
        <f t="shared" si="34"/>
        <v>506.60730000000001</v>
      </c>
      <c r="E432" s="196">
        <v>424.14600000000002</v>
      </c>
      <c r="F432" s="196">
        <v>424.14600000000002</v>
      </c>
      <c r="G432" s="196">
        <f t="shared" si="35"/>
        <v>0</v>
      </c>
      <c r="H432" s="137">
        <f t="shared" si="36"/>
        <v>1</v>
      </c>
      <c r="I432" s="167"/>
      <c r="J432" s="98"/>
    </row>
    <row r="433" spans="2:10" s="4" customFormat="1" ht="12.95" customHeight="1" x14ac:dyDescent="0.2">
      <c r="B433" s="96">
        <v>16</v>
      </c>
      <c r="C433" s="361" t="s">
        <v>243</v>
      </c>
      <c r="D433" s="196">
        <f t="shared" si="34"/>
        <v>512.3771999999999</v>
      </c>
      <c r="E433" s="196">
        <v>393.91989000000001</v>
      </c>
      <c r="F433" s="196">
        <v>393.91989000000001</v>
      </c>
      <c r="G433" s="196">
        <f t="shared" si="35"/>
        <v>0</v>
      </c>
      <c r="H433" s="137">
        <f t="shared" si="36"/>
        <v>1</v>
      </c>
      <c r="I433" s="167"/>
      <c r="J433" s="98"/>
    </row>
    <row r="434" spans="2:10" s="4" customFormat="1" ht="12.95" customHeight="1" x14ac:dyDescent="0.2">
      <c r="B434" s="96">
        <v>17</v>
      </c>
      <c r="C434" s="361" t="s">
        <v>244</v>
      </c>
      <c r="D434" s="196">
        <f t="shared" si="34"/>
        <v>488.11860000000001</v>
      </c>
      <c r="E434" s="196">
        <v>369.99329999999998</v>
      </c>
      <c r="F434" s="196">
        <v>369.99329999999998</v>
      </c>
      <c r="G434" s="196">
        <f t="shared" si="35"/>
        <v>0</v>
      </c>
      <c r="H434" s="137">
        <f t="shared" si="36"/>
        <v>1</v>
      </c>
      <c r="I434" s="167"/>
      <c r="J434" s="98"/>
    </row>
    <row r="435" spans="2:10" s="4" customFormat="1" ht="12.95" customHeight="1" x14ac:dyDescent="0.2">
      <c r="B435" s="96">
        <v>18</v>
      </c>
      <c r="C435" s="361" t="s">
        <v>245</v>
      </c>
      <c r="D435" s="196">
        <f t="shared" si="34"/>
        <v>706.73130000000003</v>
      </c>
      <c r="E435" s="196">
        <v>555.02790000000005</v>
      </c>
      <c r="F435" s="196">
        <v>555.02790000000005</v>
      </c>
      <c r="G435" s="196">
        <f t="shared" si="35"/>
        <v>0</v>
      </c>
      <c r="H435" s="137">
        <f t="shared" si="36"/>
        <v>1</v>
      </c>
      <c r="I435" s="167"/>
      <c r="J435" s="98"/>
    </row>
    <row r="436" spans="2:10" s="4" customFormat="1" ht="12.95" customHeight="1" x14ac:dyDescent="0.2">
      <c r="B436" s="96">
        <v>19</v>
      </c>
      <c r="C436" s="361" t="s">
        <v>246</v>
      </c>
      <c r="D436" s="196">
        <f t="shared" si="34"/>
        <v>829.16189999999995</v>
      </c>
      <c r="E436" s="196">
        <v>639.14610000000005</v>
      </c>
      <c r="F436" s="196">
        <v>639.14610000000005</v>
      </c>
      <c r="G436" s="196">
        <f t="shared" si="35"/>
        <v>0</v>
      </c>
      <c r="H436" s="137">
        <f t="shared" si="36"/>
        <v>1</v>
      </c>
      <c r="I436" s="167"/>
      <c r="J436" s="98"/>
    </row>
    <row r="437" spans="2:10" s="4" customFormat="1" ht="12.95" customHeight="1" x14ac:dyDescent="0.2">
      <c r="B437" s="96">
        <v>20</v>
      </c>
      <c r="C437" s="361" t="s">
        <v>247</v>
      </c>
      <c r="D437" s="196">
        <f t="shared" si="34"/>
        <v>362.85719999999998</v>
      </c>
      <c r="E437" s="196">
        <v>280.56149999999997</v>
      </c>
      <c r="F437" s="196">
        <v>280.56149999999997</v>
      </c>
      <c r="G437" s="196">
        <f t="shared" si="35"/>
        <v>0</v>
      </c>
      <c r="H437" s="137">
        <f t="shared" si="36"/>
        <v>1</v>
      </c>
      <c r="I437" s="167"/>
      <c r="J437" s="98"/>
    </row>
    <row r="438" spans="2:10" s="4" customFormat="1" ht="12.95" customHeight="1" x14ac:dyDescent="0.2">
      <c r="B438" s="96">
        <v>21</v>
      </c>
      <c r="C438" s="361" t="s">
        <v>248</v>
      </c>
      <c r="D438" s="196">
        <f t="shared" si="34"/>
        <v>90.702299999999994</v>
      </c>
      <c r="E438" s="196">
        <v>0</v>
      </c>
      <c r="F438" s="196">
        <v>0</v>
      </c>
      <c r="G438" s="196">
        <f t="shared" si="35"/>
        <v>0</v>
      </c>
      <c r="H438" s="137">
        <v>0</v>
      </c>
      <c r="I438" s="167"/>
      <c r="J438" s="98"/>
    </row>
    <row r="439" spans="2:10" s="4" customFormat="1" ht="12.95" customHeight="1" x14ac:dyDescent="0.2">
      <c r="B439" s="96">
        <v>22</v>
      </c>
      <c r="C439" s="361" t="s">
        <v>249</v>
      </c>
      <c r="D439" s="196">
        <f t="shared" si="34"/>
        <v>210.06120000000001</v>
      </c>
      <c r="E439" s="196">
        <v>152.3586</v>
      </c>
      <c r="F439" s="196">
        <v>152.3586</v>
      </c>
      <c r="G439" s="196">
        <f t="shared" si="35"/>
        <v>0</v>
      </c>
      <c r="H439" s="137">
        <f t="shared" si="36"/>
        <v>1</v>
      </c>
      <c r="I439" s="167"/>
      <c r="J439" s="98"/>
    </row>
    <row r="440" spans="2:10" s="4" customFormat="1" ht="12.95" customHeight="1" x14ac:dyDescent="0.2">
      <c r="B440" s="96">
        <v>23</v>
      </c>
      <c r="C440" s="361" t="s">
        <v>250</v>
      </c>
      <c r="D440" s="196">
        <f t="shared" si="34"/>
        <v>186.40110000000004</v>
      </c>
      <c r="E440" s="196">
        <v>103.5873</v>
      </c>
      <c r="F440" s="196">
        <v>103.5873</v>
      </c>
      <c r="G440" s="196">
        <f t="shared" si="35"/>
        <v>0</v>
      </c>
      <c r="H440" s="137">
        <f t="shared" si="36"/>
        <v>1</v>
      </c>
      <c r="I440" s="167"/>
      <c r="J440" s="98"/>
    </row>
    <row r="441" spans="2:10" s="4" customFormat="1" ht="12.95" customHeight="1" x14ac:dyDescent="0.2">
      <c r="B441" s="96">
        <v>24</v>
      </c>
      <c r="C441" s="361" t="s">
        <v>251</v>
      </c>
      <c r="D441" s="196">
        <f t="shared" si="34"/>
        <v>19.873200000000001</v>
      </c>
      <c r="E441" s="196">
        <v>16.184999999999999</v>
      </c>
      <c r="F441" s="196">
        <v>16.184999999999999</v>
      </c>
      <c r="G441" s="196">
        <f t="shared" si="35"/>
        <v>0</v>
      </c>
      <c r="H441" s="137">
        <f t="shared" si="36"/>
        <v>1</v>
      </c>
      <c r="I441" s="167"/>
      <c r="J441" s="98"/>
    </row>
    <row r="442" spans="2:10" s="4" customFormat="1" ht="12.95" customHeight="1" x14ac:dyDescent="0.2">
      <c r="B442" s="18"/>
      <c r="C442" s="1" t="s">
        <v>26</v>
      </c>
      <c r="D442" s="129">
        <f>SUM(D418:D441)</f>
        <v>8964.2247000000007</v>
      </c>
      <c r="E442" s="129">
        <f>SUM(E418:E441)</f>
        <v>6735.38526</v>
      </c>
      <c r="F442" s="129">
        <f t="shared" ref="F442" si="37">SUM(F418:F441)</f>
        <v>6735.38526</v>
      </c>
      <c r="G442" s="196">
        <f t="shared" si="35"/>
        <v>0</v>
      </c>
      <c r="H442" s="12">
        <f>F442/E442</f>
        <v>1</v>
      </c>
      <c r="I442" s="149"/>
      <c r="J442" s="98"/>
    </row>
    <row r="443" spans="2:10" ht="12.95" customHeight="1" x14ac:dyDescent="0.2">
      <c r="B443" s="276"/>
      <c r="C443" s="277"/>
      <c r="D443" s="316"/>
      <c r="E443" s="447"/>
      <c r="F443" s="316"/>
      <c r="G443" s="317"/>
      <c r="H443" s="318"/>
    </row>
    <row r="444" spans="2:10" s="4" customFormat="1" x14ac:dyDescent="0.2">
      <c r="B444" s="473" t="s">
        <v>51</v>
      </c>
      <c r="C444" s="473"/>
      <c r="D444" s="473"/>
      <c r="E444" s="473"/>
      <c r="F444" s="473"/>
      <c r="G444" s="473"/>
      <c r="H444" s="473"/>
      <c r="I444" s="149" t="s">
        <v>12</v>
      </c>
      <c r="J444" s="98"/>
    </row>
    <row r="445" spans="2:10" s="4" customFormat="1" x14ac:dyDescent="0.2">
      <c r="B445" s="249"/>
      <c r="C445" s="147"/>
      <c r="D445" s="147"/>
      <c r="E445" s="149"/>
      <c r="F445" s="147"/>
      <c r="G445" s="362"/>
      <c r="H445" s="149"/>
      <c r="I445" s="149"/>
      <c r="J445" s="98"/>
    </row>
    <row r="446" spans="2:10" s="4" customFormat="1" x14ac:dyDescent="0.2">
      <c r="B446" s="482" t="s">
        <v>52</v>
      </c>
      <c r="C446" s="482"/>
      <c r="D446" s="482"/>
      <c r="E446" s="482"/>
      <c r="F446" s="482"/>
      <c r="G446" s="482"/>
      <c r="H446" s="482"/>
      <c r="I446" s="149"/>
      <c r="J446" s="98"/>
    </row>
    <row r="447" spans="2:10" s="4" customFormat="1" ht="6" customHeight="1" x14ac:dyDescent="0.2">
      <c r="B447" s="29"/>
      <c r="C447" s="29"/>
      <c r="D447" s="29"/>
      <c r="E447" s="29"/>
      <c r="F447" s="30"/>
      <c r="G447" s="29"/>
      <c r="H447" s="149"/>
      <c r="I447" s="149"/>
      <c r="J447" s="98"/>
    </row>
    <row r="448" spans="2:10" s="4" customFormat="1" ht="30.75" customHeight="1" x14ac:dyDescent="0.2">
      <c r="B448" s="483" t="s">
        <v>216</v>
      </c>
      <c r="C448" s="484"/>
      <c r="D448" s="484"/>
      <c r="E448" s="484"/>
      <c r="F448" s="484"/>
      <c r="G448" s="484"/>
      <c r="H448" s="484"/>
      <c r="I448" s="484"/>
      <c r="J448" s="98"/>
    </row>
    <row r="449" spans="2:16" s="4" customFormat="1" x14ac:dyDescent="0.2">
      <c r="B449" s="203"/>
      <c r="C449" s="98"/>
      <c r="D449" s="98"/>
      <c r="E449" s="167"/>
      <c r="F449" s="106" t="s">
        <v>112</v>
      </c>
      <c r="H449" s="149"/>
      <c r="I449" s="149"/>
      <c r="J449" s="98"/>
    </row>
    <row r="450" spans="2:16" s="4" customFormat="1" ht="42.75" x14ac:dyDescent="0.2">
      <c r="B450" s="143" t="s">
        <v>36</v>
      </c>
      <c r="C450" s="143" t="s">
        <v>37</v>
      </c>
      <c r="D450" s="109" t="s">
        <v>151</v>
      </c>
      <c r="E450" s="109" t="s">
        <v>193</v>
      </c>
      <c r="F450" s="109" t="s">
        <v>150</v>
      </c>
      <c r="G450" s="33"/>
      <c r="H450" s="34"/>
      <c r="I450" s="149"/>
      <c r="J450" s="98"/>
      <c r="L450" s="179"/>
    </row>
    <row r="451" spans="2:16" s="4" customFormat="1" ht="14.25" customHeight="1" x14ac:dyDescent="0.2">
      <c r="B451" s="107">
        <v>1</v>
      </c>
      <c r="C451" s="107">
        <v>2</v>
      </c>
      <c r="D451" s="108">
        <v>3</v>
      </c>
      <c r="E451" s="108">
        <v>4</v>
      </c>
      <c r="F451" s="108">
        <v>5</v>
      </c>
      <c r="G451" s="33"/>
      <c r="H451" s="34"/>
      <c r="I451" s="149"/>
      <c r="J451" s="98"/>
    </row>
    <row r="452" spans="2:16" s="4" customFormat="1" ht="12.95" customHeight="1" x14ac:dyDescent="0.2">
      <c r="B452" s="96">
        <v>1</v>
      </c>
      <c r="C452" s="361" t="s">
        <v>228</v>
      </c>
      <c r="D452" s="196">
        <v>2124.63</v>
      </c>
      <c r="E452" s="196">
        <v>225.51</v>
      </c>
      <c r="F452" s="363">
        <f t="shared" ref="F452:F476" si="38">E452/D452</f>
        <v>0.10614083393343782</v>
      </c>
      <c r="G452" s="81"/>
      <c r="H452" s="162"/>
      <c r="I452" s="149"/>
      <c r="J452" s="98"/>
      <c r="L452" s="71"/>
      <c r="M452" s="71"/>
      <c r="N452" s="71"/>
      <c r="O452" s="71"/>
      <c r="P452" s="71"/>
    </row>
    <row r="453" spans="2:16" s="4" customFormat="1" ht="12.95" customHeight="1" x14ac:dyDescent="0.2">
      <c r="B453" s="96">
        <v>2</v>
      </c>
      <c r="C453" s="361" t="s">
        <v>229</v>
      </c>
      <c r="D453" s="196">
        <v>5619.35</v>
      </c>
      <c r="E453" s="196">
        <v>168.44</v>
      </c>
      <c r="F453" s="363">
        <f t="shared" si="38"/>
        <v>2.9974997108206464E-2</v>
      </c>
      <c r="G453" s="81"/>
      <c r="H453" s="162"/>
      <c r="I453" s="149"/>
      <c r="J453" s="98"/>
      <c r="L453" s="71"/>
      <c r="M453" s="71"/>
      <c r="N453" s="71"/>
      <c r="O453" s="71"/>
      <c r="P453" s="71"/>
    </row>
    <row r="454" spans="2:16" s="4" customFormat="1" ht="12.95" customHeight="1" x14ac:dyDescent="0.2">
      <c r="B454" s="96">
        <v>3</v>
      </c>
      <c r="C454" s="361" t="s">
        <v>230</v>
      </c>
      <c r="D454" s="196">
        <v>6118.37</v>
      </c>
      <c r="E454" s="196">
        <v>268.71000000000004</v>
      </c>
      <c r="F454" s="363">
        <f t="shared" si="38"/>
        <v>4.3918560008629759E-2</v>
      </c>
      <c r="G454" s="81"/>
      <c r="H454" s="162"/>
      <c r="I454" s="149"/>
      <c r="J454" s="98"/>
      <c r="L454" s="71"/>
      <c r="M454" s="71"/>
      <c r="N454" s="71"/>
      <c r="O454" s="71"/>
      <c r="P454" s="71"/>
    </row>
    <row r="455" spans="2:16" s="4" customFormat="1" ht="12.95" customHeight="1" x14ac:dyDescent="0.2">
      <c r="B455" s="96">
        <v>4</v>
      </c>
      <c r="C455" s="361" t="s">
        <v>231</v>
      </c>
      <c r="D455" s="196">
        <v>6613.82</v>
      </c>
      <c r="E455" s="196">
        <v>244.94</v>
      </c>
      <c r="F455" s="363">
        <f t="shared" si="38"/>
        <v>3.703457306065179E-2</v>
      </c>
      <c r="G455" s="81"/>
      <c r="H455" s="162"/>
      <c r="I455" s="149"/>
      <c r="J455" s="98"/>
      <c r="L455" s="71"/>
      <c r="M455" s="71"/>
      <c r="N455" s="71"/>
      <c r="O455" s="71"/>
      <c r="P455" s="71"/>
    </row>
    <row r="456" spans="2:16" s="4" customFormat="1" ht="12.95" customHeight="1" x14ac:dyDescent="0.2">
      <c r="B456" s="96">
        <v>5</v>
      </c>
      <c r="C456" s="361" t="s">
        <v>232</v>
      </c>
      <c r="D456" s="196">
        <v>4954.2199999999993</v>
      </c>
      <c r="E456" s="196">
        <v>384.38</v>
      </c>
      <c r="F456" s="363">
        <f t="shared" si="38"/>
        <v>7.7586380903552937E-2</v>
      </c>
      <c r="G456" s="81"/>
      <c r="H456" s="162"/>
      <c r="I456" s="149"/>
      <c r="J456" s="98"/>
      <c r="L456" s="71"/>
      <c r="M456" s="71"/>
      <c r="N456" s="71"/>
      <c r="O456" s="71"/>
      <c r="P456" s="71"/>
    </row>
    <row r="457" spans="2:16" s="4" customFormat="1" ht="12.95" customHeight="1" x14ac:dyDescent="0.2">
      <c r="B457" s="96">
        <v>6</v>
      </c>
      <c r="C457" s="361" t="s">
        <v>233</v>
      </c>
      <c r="D457" s="196">
        <v>2918.52</v>
      </c>
      <c r="E457" s="196">
        <v>347.81</v>
      </c>
      <c r="F457" s="363">
        <f t="shared" si="38"/>
        <v>0.11917341666324027</v>
      </c>
      <c r="G457" s="81"/>
      <c r="H457" s="162"/>
      <c r="I457" s="149"/>
      <c r="J457" s="98"/>
      <c r="L457" s="71"/>
      <c r="M457" s="71"/>
      <c r="N457" s="71"/>
      <c r="O457" s="71"/>
      <c r="P457" s="71"/>
    </row>
    <row r="458" spans="2:16" s="4" customFormat="1" ht="12.95" customHeight="1" x14ac:dyDescent="0.2">
      <c r="B458" s="96">
        <v>7</v>
      </c>
      <c r="C458" s="361" t="s">
        <v>234</v>
      </c>
      <c r="D458" s="196">
        <v>6166.1100000000006</v>
      </c>
      <c r="E458" s="196">
        <v>343.76</v>
      </c>
      <c r="F458" s="363">
        <f t="shared" si="38"/>
        <v>5.5749897423172788E-2</v>
      </c>
      <c r="G458" s="81"/>
      <c r="H458" s="162"/>
      <c r="I458" s="149"/>
      <c r="J458" s="98"/>
      <c r="L458" s="71"/>
      <c r="M458" s="71"/>
      <c r="N458" s="71"/>
      <c r="O458" s="71"/>
      <c r="P458" s="71"/>
    </row>
    <row r="459" spans="2:16" s="4" customFormat="1" ht="12.95" customHeight="1" x14ac:dyDescent="0.2">
      <c r="B459" s="96">
        <v>8</v>
      </c>
      <c r="C459" s="361" t="s">
        <v>235</v>
      </c>
      <c r="D459" s="196">
        <v>492.77</v>
      </c>
      <c r="E459" s="196">
        <v>52.83</v>
      </c>
      <c r="F459" s="363">
        <f t="shared" si="38"/>
        <v>0.1072102603648761</v>
      </c>
      <c r="G459" s="81"/>
      <c r="H459" s="162"/>
      <c r="I459" s="149"/>
      <c r="J459" s="98"/>
      <c r="L459" s="71"/>
      <c r="M459" s="71"/>
      <c r="N459" s="71"/>
      <c r="O459" s="71"/>
      <c r="P459" s="71"/>
    </row>
    <row r="460" spans="2:16" s="4" customFormat="1" ht="12.95" customHeight="1" x14ac:dyDescent="0.2">
      <c r="B460" s="96">
        <v>9</v>
      </c>
      <c r="C460" s="361" t="s">
        <v>236</v>
      </c>
      <c r="D460" s="196">
        <v>6335.75</v>
      </c>
      <c r="E460" s="196">
        <v>195.01</v>
      </c>
      <c r="F460" s="363">
        <f t="shared" si="38"/>
        <v>3.0779307895671387E-2</v>
      </c>
      <c r="G460" s="81"/>
      <c r="H460" s="162"/>
      <c r="I460" s="149"/>
      <c r="J460" s="98"/>
      <c r="L460" s="71"/>
      <c r="M460" s="71"/>
      <c r="N460" s="71"/>
      <c r="O460" s="71"/>
      <c r="P460" s="71"/>
    </row>
    <row r="461" spans="2:16" s="4" customFormat="1" ht="12.95" customHeight="1" x14ac:dyDescent="0.2">
      <c r="B461" s="96">
        <v>10</v>
      </c>
      <c r="C461" s="361" t="s">
        <v>237</v>
      </c>
      <c r="D461" s="196">
        <v>5490.03</v>
      </c>
      <c r="E461" s="196">
        <v>154.1</v>
      </c>
      <c r="F461" s="363">
        <f t="shared" si="38"/>
        <v>2.8069063374881378E-2</v>
      </c>
      <c r="G461" s="81"/>
      <c r="H461" s="162"/>
      <c r="I461" s="149"/>
      <c r="J461" s="98"/>
      <c r="L461" s="71"/>
      <c r="M461" s="71"/>
      <c r="N461" s="71"/>
      <c r="O461" s="71"/>
      <c r="P461" s="71"/>
    </row>
    <row r="462" spans="2:16" s="4" customFormat="1" ht="12.95" customHeight="1" x14ac:dyDescent="0.2">
      <c r="B462" s="96">
        <v>11</v>
      </c>
      <c r="C462" s="361" t="s">
        <v>238</v>
      </c>
      <c r="D462" s="196">
        <v>3344.5299999999997</v>
      </c>
      <c r="E462" s="196">
        <v>586.5200000000001</v>
      </c>
      <c r="F462" s="363">
        <f t="shared" si="38"/>
        <v>0.17536694244034293</v>
      </c>
      <c r="G462" s="81"/>
      <c r="H462" s="162"/>
      <c r="I462" s="149"/>
      <c r="J462" s="98"/>
      <c r="L462" s="71"/>
      <c r="M462" s="71"/>
      <c r="N462" s="71"/>
      <c r="O462" s="71"/>
      <c r="P462" s="71"/>
    </row>
    <row r="463" spans="2:16" s="4" customFormat="1" ht="12.95" customHeight="1" x14ac:dyDescent="0.2">
      <c r="B463" s="96">
        <v>12</v>
      </c>
      <c r="C463" s="361" t="s">
        <v>239</v>
      </c>
      <c r="D463" s="196">
        <v>2998.96</v>
      </c>
      <c r="E463" s="196">
        <v>115.05</v>
      </c>
      <c r="F463" s="363">
        <f t="shared" si="38"/>
        <v>3.8363299277082721E-2</v>
      </c>
      <c r="G463" s="81"/>
      <c r="H463" s="162"/>
      <c r="I463" s="149"/>
      <c r="J463" s="98"/>
      <c r="L463" s="71"/>
      <c r="M463" s="71"/>
      <c r="N463" s="71"/>
      <c r="O463" s="71"/>
      <c r="P463" s="71"/>
    </row>
    <row r="464" spans="2:16" s="4" customFormat="1" ht="12.95" customHeight="1" x14ac:dyDescent="0.2">
      <c r="B464" s="96">
        <v>13</v>
      </c>
      <c r="C464" s="361" t="s">
        <v>240</v>
      </c>
      <c r="D464" s="196">
        <v>7671.26</v>
      </c>
      <c r="E464" s="196">
        <v>359.02</v>
      </c>
      <c r="F464" s="363">
        <f t="shared" si="38"/>
        <v>4.6800655954823585E-2</v>
      </c>
      <c r="G464" s="81"/>
      <c r="H464" s="162"/>
      <c r="I464" s="149"/>
      <c r="J464" s="98"/>
      <c r="L464" s="71"/>
      <c r="M464" s="71"/>
      <c r="N464" s="71"/>
      <c r="O464" s="71"/>
      <c r="P464" s="71"/>
    </row>
    <row r="465" spans="2:16" s="4" customFormat="1" ht="12.95" customHeight="1" x14ac:dyDescent="0.2">
      <c r="B465" s="96">
        <v>14</v>
      </c>
      <c r="C465" s="361" t="s">
        <v>241</v>
      </c>
      <c r="D465" s="196">
        <v>14529.97</v>
      </c>
      <c r="E465" s="196">
        <v>299.5</v>
      </c>
      <c r="F465" s="363">
        <f t="shared" si="38"/>
        <v>2.0612568367312529E-2</v>
      </c>
      <c r="G465" s="81"/>
      <c r="H465" s="162"/>
      <c r="I465" s="149"/>
      <c r="J465" s="98"/>
      <c r="L465" s="71"/>
      <c r="M465" s="71"/>
      <c r="N465" s="71"/>
      <c r="O465" s="71"/>
      <c r="P465" s="71"/>
    </row>
    <row r="466" spans="2:16" s="4" customFormat="1" ht="12.95" customHeight="1" x14ac:dyDescent="0.2">
      <c r="B466" s="96">
        <v>15</v>
      </c>
      <c r="C466" s="361" t="s">
        <v>242</v>
      </c>
      <c r="D466" s="196">
        <v>7560.25</v>
      </c>
      <c r="E466" s="196">
        <v>92.34</v>
      </c>
      <c r="F466" s="363">
        <f t="shared" si="38"/>
        <v>1.221388181607751E-2</v>
      </c>
      <c r="G466" s="81"/>
      <c r="H466" s="162"/>
      <c r="I466" s="149"/>
      <c r="J466" s="98"/>
      <c r="L466" s="71"/>
      <c r="M466" s="71"/>
      <c r="N466" s="71"/>
      <c r="O466" s="71"/>
      <c r="P466" s="71"/>
    </row>
    <row r="467" spans="2:16" s="4" customFormat="1" ht="12.95" customHeight="1" x14ac:dyDescent="0.2">
      <c r="B467" s="96">
        <v>16</v>
      </c>
      <c r="C467" s="361" t="s">
        <v>243</v>
      </c>
      <c r="D467" s="196">
        <v>7646.21</v>
      </c>
      <c r="E467" s="196">
        <v>407.4</v>
      </c>
      <c r="F467" s="363">
        <f t="shared" si="38"/>
        <v>5.3281298839555805E-2</v>
      </c>
      <c r="G467" s="81"/>
      <c r="H467" s="162"/>
      <c r="I467" s="149"/>
      <c r="J467" s="98"/>
      <c r="L467" s="71"/>
      <c r="M467" s="71"/>
      <c r="N467" s="71"/>
      <c r="O467" s="71"/>
      <c r="P467" s="71"/>
    </row>
    <row r="468" spans="2:16" s="4" customFormat="1" ht="12.95" customHeight="1" x14ac:dyDescent="0.2">
      <c r="B468" s="96">
        <v>17</v>
      </c>
      <c r="C468" s="361" t="s">
        <v>244</v>
      </c>
      <c r="D468" s="196">
        <v>7283.88</v>
      </c>
      <c r="E468" s="196">
        <v>286.87</v>
      </c>
      <c r="F468" s="363">
        <f t="shared" si="38"/>
        <v>3.9384229284392384E-2</v>
      </c>
      <c r="G468" s="81"/>
      <c r="H468" s="162"/>
      <c r="I468" s="149"/>
      <c r="J468" s="98"/>
      <c r="L468" s="71"/>
      <c r="M468" s="71"/>
      <c r="N468" s="71"/>
      <c r="O468" s="71"/>
      <c r="P468" s="71"/>
    </row>
    <row r="469" spans="2:16" s="4" customFormat="1" ht="12.95" customHeight="1" x14ac:dyDescent="0.2">
      <c r="B469" s="96">
        <v>18</v>
      </c>
      <c r="C469" s="361" t="s">
        <v>245</v>
      </c>
      <c r="D469" s="196">
        <v>10547.14</v>
      </c>
      <c r="E469" s="196">
        <v>1563.47</v>
      </c>
      <c r="F469" s="363">
        <f t="shared" si="38"/>
        <v>0.14823639394186483</v>
      </c>
      <c r="G469" s="81"/>
      <c r="H469" s="162"/>
      <c r="I469" s="149"/>
      <c r="J469" s="98"/>
      <c r="L469" s="71"/>
      <c r="M469" s="71"/>
      <c r="N469" s="71"/>
      <c r="O469" s="71"/>
      <c r="P469" s="71"/>
    </row>
    <row r="470" spans="2:16" s="4" customFormat="1" ht="12.95" customHeight="1" x14ac:dyDescent="0.2">
      <c r="B470" s="96">
        <v>19</v>
      </c>
      <c r="C470" s="361" t="s">
        <v>246</v>
      </c>
      <c r="D470" s="196">
        <v>12372.92</v>
      </c>
      <c r="E470" s="196">
        <v>1986.7699999999998</v>
      </c>
      <c r="F470" s="363">
        <f t="shared" si="38"/>
        <v>0.16057406012485329</v>
      </c>
      <c r="G470" s="81"/>
      <c r="H470" s="162"/>
      <c r="I470" s="149"/>
      <c r="J470" s="98"/>
      <c r="L470" s="71"/>
      <c r="M470" s="71"/>
      <c r="N470" s="71"/>
      <c r="O470" s="71"/>
      <c r="P470" s="71"/>
    </row>
    <row r="471" spans="2:16" s="4" customFormat="1" ht="12.95" customHeight="1" x14ac:dyDescent="0.2">
      <c r="B471" s="96">
        <v>20</v>
      </c>
      <c r="C471" s="361" t="s">
        <v>247</v>
      </c>
      <c r="D471" s="196">
        <v>5415.1</v>
      </c>
      <c r="E471" s="196">
        <v>218.03</v>
      </c>
      <c r="F471" s="363">
        <f t="shared" si="38"/>
        <v>4.026333770382818E-2</v>
      </c>
      <c r="G471" s="81"/>
      <c r="H471" s="162"/>
      <c r="I471" s="149"/>
      <c r="J471" s="98"/>
      <c r="L471" s="71"/>
      <c r="M471" s="71"/>
      <c r="N471" s="71"/>
      <c r="O471" s="71"/>
      <c r="P471" s="71"/>
    </row>
    <row r="472" spans="2:16" s="4" customFormat="1" ht="12.95" customHeight="1" x14ac:dyDescent="0.2">
      <c r="B472" s="96">
        <v>21</v>
      </c>
      <c r="C472" s="361" t="s">
        <v>248</v>
      </c>
      <c r="D472" s="196">
        <v>1353.45</v>
      </c>
      <c r="E472" s="196">
        <v>23.19</v>
      </c>
      <c r="F472" s="363">
        <f t="shared" si="38"/>
        <v>1.7133990912113487E-2</v>
      </c>
      <c r="G472" s="81"/>
      <c r="H472" s="162"/>
      <c r="I472" s="149"/>
      <c r="J472" s="98"/>
      <c r="L472" s="71"/>
      <c r="M472" s="71"/>
      <c r="N472" s="71"/>
      <c r="O472" s="71"/>
      <c r="P472" s="71"/>
    </row>
    <row r="473" spans="2:16" s="4" customFormat="1" ht="12.95" customHeight="1" x14ac:dyDescent="0.2">
      <c r="B473" s="96">
        <v>22</v>
      </c>
      <c r="C473" s="361" t="s">
        <v>249</v>
      </c>
      <c r="D473" s="196">
        <v>3134.83</v>
      </c>
      <c r="E473" s="196">
        <v>56.67</v>
      </c>
      <c r="F473" s="363">
        <f t="shared" si="38"/>
        <v>1.8077535304944766E-2</v>
      </c>
      <c r="G473" s="81"/>
      <c r="H473" s="162"/>
      <c r="I473" s="149"/>
      <c r="J473" s="98"/>
      <c r="L473" s="71"/>
      <c r="M473" s="71"/>
      <c r="N473" s="71"/>
      <c r="O473" s="71"/>
      <c r="P473" s="71"/>
    </row>
    <row r="474" spans="2:16" s="4" customFormat="1" ht="12.95" customHeight="1" x14ac:dyDescent="0.2">
      <c r="B474" s="96">
        <v>23</v>
      </c>
      <c r="C474" s="361" t="s">
        <v>250</v>
      </c>
      <c r="D474" s="196">
        <v>2781.02</v>
      </c>
      <c r="E474" s="196">
        <v>32.870000000000005</v>
      </c>
      <c r="F474" s="363">
        <f t="shared" si="38"/>
        <v>1.18194043911946E-2</v>
      </c>
      <c r="G474" s="81"/>
      <c r="H474" s="162"/>
      <c r="I474" s="149"/>
      <c r="J474" s="98"/>
      <c r="L474" s="71"/>
      <c r="M474" s="71"/>
      <c r="N474" s="71"/>
      <c r="O474" s="71"/>
      <c r="P474" s="71"/>
    </row>
    <row r="475" spans="2:16" s="4" customFormat="1" ht="12.95" customHeight="1" x14ac:dyDescent="0.2">
      <c r="B475" s="96">
        <v>24</v>
      </c>
      <c r="C475" s="361" t="s">
        <v>251</v>
      </c>
      <c r="D475" s="196">
        <v>296.53999999999996</v>
      </c>
      <c r="E475" s="196">
        <v>5.57</v>
      </c>
      <c r="F475" s="363">
        <f t="shared" si="38"/>
        <v>1.8783300735145347E-2</v>
      </c>
      <c r="G475" s="81"/>
      <c r="H475" s="162"/>
      <c r="I475" s="149"/>
      <c r="J475" s="98"/>
      <c r="L475" s="71"/>
      <c r="M475" s="71"/>
      <c r="N475" s="71"/>
      <c r="O475" s="71"/>
      <c r="P475" s="71"/>
    </row>
    <row r="476" spans="2:16" s="4" customFormat="1" ht="12.95" customHeight="1" x14ac:dyDescent="0.2">
      <c r="B476" s="18"/>
      <c r="C476" s="1" t="s">
        <v>26</v>
      </c>
      <c r="D476" s="130">
        <f>SUM(D452:D475)</f>
        <v>133769.63</v>
      </c>
      <c r="E476" s="130">
        <f>SUM(E452:E475)</f>
        <v>8418.76</v>
      </c>
      <c r="F476" s="82">
        <f t="shared" si="38"/>
        <v>6.2934763294179699E-2</v>
      </c>
      <c r="G476" s="21"/>
      <c r="H476" s="162"/>
      <c r="I476" s="149"/>
      <c r="J476" s="98"/>
      <c r="L476" s="71"/>
      <c r="M476" s="71"/>
      <c r="N476" s="71"/>
      <c r="O476" s="71"/>
      <c r="P476" s="71"/>
    </row>
    <row r="477" spans="2:16" x14ac:dyDescent="0.2">
      <c r="B477" s="319"/>
      <c r="C477" s="320"/>
      <c r="D477" s="321"/>
      <c r="E477" s="325"/>
      <c r="F477" s="322"/>
      <c r="G477" s="323"/>
      <c r="H477" s="324"/>
    </row>
    <row r="478" spans="2:16" s="4" customFormat="1" ht="27.75" customHeight="1" x14ac:dyDescent="0.2">
      <c r="B478" s="474" t="s">
        <v>276</v>
      </c>
      <c r="C478" s="473"/>
      <c r="D478" s="473"/>
      <c r="E478" s="473"/>
      <c r="F478" s="473"/>
      <c r="G478" s="473"/>
      <c r="H478" s="169"/>
      <c r="I478" s="149"/>
      <c r="J478" s="98"/>
    </row>
    <row r="479" spans="2:16" s="4" customFormat="1" x14ac:dyDescent="0.2">
      <c r="B479" s="208"/>
      <c r="C479" s="23"/>
      <c r="D479" s="23"/>
      <c r="E479" s="151"/>
      <c r="F479" s="31" t="s">
        <v>112</v>
      </c>
      <c r="H479" s="149"/>
      <c r="I479" s="149"/>
      <c r="J479" s="98"/>
    </row>
    <row r="480" spans="2:16" s="4" customFormat="1" ht="56.25" customHeight="1" x14ac:dyDescent="0.2">
      <c r="B480" s="148" t="s">
        <v>36</v>
      </c>
      <c r="C480" s="148" t="s">
        <v>37</v>
      </c>
      <c r="D480" s="13" t="s">
        <v>194</v>
      </c>
      <c r="E480" s="13" t="s">
        <v>277</v>
      </c>
      <c r="F480" s="13" t="s">
        <v>149</v>
      </c>
      <c r="G480" s="33"/>
      <c r="H480" s="34"/>
      <c r="I480" s="149"/>
      <c r="J480" s="98"/>
    </row>
    <row r="481" spans="2:10" s="4" customFormat="1" x14ac:dyDescent="0.2">
      <c r="B481" s="32">
        <v>1</v>
      </c>
      <c r="C481" s="32">
        <v>2</v>
      </c>
      <c r="D481" s="250">
        <v>3</v>
      </c>
      <c r="E481" s="425">
        <v>4</v>
      </c>
      <c r="F481" s="250">
        <v>5</v>
      </c>
      <c r="G481" s="33"/>
      <c r="H481" s="34"/>
      <c r="I481" s="149"/>
      <c r="J481" s="98"/>
    </row>
    <row r="482" spans="2:10" s="4" customFormat="1" ht="12.95" customHeight="1" x14ac:dyDescent="0.2">
      <c r="B482" s="96">
        <v>1</v>
      </c>
      <c r="C482" s="361" t="s">
        <v>228</v>
      </c>
      <c r="D482" s="364">
        <f>D452</f>
        <v>2124.63</v>
      </c>
      <c r="E482" s="364">
        <v>187.56000000000006</v>
      </c>
      <c r="F482" s="86">
        <f t="shared" ref="F482:F506" si="39">E482/D482</f>
        <v>8.827890032617447E-2</v>
      </c>
      <c r="G482" s="81"/>
      <c r="H482" s="162"/>
      <c r="I482" s="149"/>
      <c r="J482" s="98"/>
    </row>
    <row r="483" spans="2:10" s="4" customFormat="1" ht="12.95" customHeight="1" x14ac:dyDescent="0.2">
      <c r="B483" s="96">
        <v>2</v>
      </c>
      <c r="C483" s="361" t="s">
        <v>229</v>
      </c>
      <c r="D483" s="364">
        <f t="shared" ref="D483:D505" si="40">D453</f>
        <v>5619.35</v>
      </c>
      <c r="E483" s="364">
        <v>72.759999999999877</v>
      </c>
      <c r="F483" s="86">
        <f t="shared" si="39"/>
        <v>1.2948116775071827E-2</v>
      </c>
      <c r="G483" s="81"/>
      <c r="H483" s="162"/>
      <c r="I483" s="149"/>
      <c r="J483" s="98"/>
    </row>
    <row r="484" spans="2:10" s="4" customFormat="1" ht="12.95" customHeight="1" x14ac:dyDescent="0.2">
      <c r="B484" s="96">
        <v>3</v>
      </c>
      <c r="C484" s="361" t="s">
        <v>230</v>
      </c>
      <c r="D484" s="364">
        <f t="shared" si="40"/>
        <v>6118.37</v>
      </c>
      <c r="E484" s="364">
        <v>168.08000000000038</v>
      </c>
      <c r="F484" s="86">
        <f t="shared" si="39"/>
        <v>2.7471369008412433E-2</v>
      </c>
      <c r="G484" s="81"/>
      <c r="H484" s="162"/>
      <c r="I484" s="149"/>
      <c r="J484" s="98"/>
    </row>
    <row r="485" spans="2:10" s="4" customFormat="1" ht="12.95" customHeight="1" x14ac:dyDescent="0.2">
      <c r="B485" s="96">
        <v>4</v>
      </c>
      <c r="C485" s="361" t="s">
        <v>231</v>
      </c>
      <c r="D485" s="364">
        <f t="shared" si="40"/>
        <v>6613.82</v>
      </c>
      <c r="E485" s="364">
        <v>136.04999999999995</v>
      </c>
      <c r="F485" s="86">
        <f t="shared" si="39"/>
        <v>2.0570562851725625E-2</v>
      </c>
      <c r="G485" s="81"/>
      <c r="H485" s="162"/>
      <c r="I485" s="149"/>
      <c r="J485" s="98"/>
    </row>
    <row r="486" spans="2:10" s="4" customFormat="1" ht="12.95" customHeight="1" x14ac:dyDescent="0.2">
      <c r="B486" s="96">
        <v>5</v>
      </c>
      <c r="C486" s="361" t="s">
        <v>232</v>
      </c>
      <c r="D486" s="364">
        <f t="shared" si="40"/>
        <v>4954.2199999999993</v>
      </c>
      <c r="E486" s="364">
        <v>300.7800000000002</v>
      </c>
      <c r="F486" s="86">
        <f t="shared" si="39"/>
        <v>6.0711877954551928E-2</v>
      </c>
      <c r="G486" s="81"/>
      <c r="H486" s="162"/>
      <c r="I486" s="149"/>
      <c r="J486" s="98"/>
    </row>
    <row r="487" spans="2:10" s="4" customFormat="1" ht="12.95" customHeight="1" x14ac:dyDescent="0.2">
      <c r="B487" s="96">
        <v>6</v>
      </c>
      <c r="C487" s="361" t="s">
        <v>233</v>
      </c>
      <c r="D487" s="364">
        <f t="shared" si="40"/>
        <v>2918.52</v>
      </c>
      <c r="E487" s="364">
        <v>304.67999999999995</v>
      </c>
      <c r="F487" s="86">
        <f t="shared" si="39"/>
        <v>0.1043953784795033</v>
      </c>
      <c r="G487" s="81"/>
      <c r="H487" s="162"/>
      <c r="I487" s="149"/>
      <c r="J487" s="98"/>
    </row>
    <row r="488" spans="2:10" s="4" customFormat="1" ht="12.95" customHeight="1" x14ac:dyDescent="0.2">
      <c r="B488" s="96">
        <v>7</v>
      </c>
      <c r="C488" s="361" t="s">
        <v>234</v>
      </c>
      <c r="D488" s="364">
        <f t="shared" si="40"/>
        <v>6166.1100000000006</v>
      </c>
      <c r="E488" s="364">
        <v>242.01999999999998</v>
      </c>
      <c r="F488" s="86">
        <f t="shared" si="39"/>
        <v>3.9250029597266339E-2</v>
      </c>
      <c r="G488" s="81"/>
      <c r="H488" s="162"/>
      <c r="I488" s="149"/>
      <c r="J488" s="98"/>
    </row>
    <row r="489" spans="2:10" s="4" customFormat="1" ht="12.95" customHeight="1" x14ac:dyDescent="0.2">
      <c r="B489" s="96">
        <v>8</v>
      </c>
      <c r="C489" s="361" t="s">
        <v>235</v>
      </c>
      <c r="D489" s="364">
        <f t="shared" si="40"/>
        <v>492.77</v>
      </c>
      <c r="E489" s="364">
        <v>42.050000000000011</v>
      </c>
      <c r="F489" s="86">
        <f t="shared" si="39"/>
        <v>8.5333928607666892E-2</v>
      </c>
      <c r="G489" s="81"/>
      <c r="H489" s="162"/>
      <c r="I489" s="149"/>
      <c r="J489" s="98"/>
    </row>
    <row r="490" spans="2:10" s="4" customFormat="1" ht="12.95" customHeight="1" x14ac:dyDescent="0.2">
      <c r="B490" s="96">
        <v>9</v>
      </c>
      <c r="C490" s="361" t="s">
        <v>236</v>
      </c>
      <c r="D490" s="364">
        <f t="shared" si="40"/>
        <v>6335.75</v>
      </c>
      <c r="E490" s="364">
        <v>86.840000000000373</v>
      </c>
      <c r="F490" s="86">
        <f t="shared" si="39"/>
        <v>1.3706348893185553E-2</v>
      </c>
      <c r="G490" s="81"/>
      <c r="H490" s="162"/>
      <c r="I490" s="149"/>
      <c r="J490" s="98"/>
    </row>
    <row r="491" spans="2:10" s="4" customFormat="1" ht="12.95" customHeight="1" x14ac:dyDescent="0.2">
      <c r="B491" s="96">
        <v>10</v>
      </c>
      <c r="C491" s="361" t="s">
        <v>237</v>
      </c>
      <c r="D491" s="364">
        <f t="shared" si="40"/>
        <v>5490.03</v>
      </c>
      <c r="E491" s="364">
        <v>56.050000000000068</v>
      </c>
      <c r="F491" s="86">
        <f t="shared" si="39"/>
        <v>1.020941597769048E-2</v>
      </c>
      <c r="G491" s="81"/>
      <c r="H491" s="162"/>
      <c r="I491" s="149"/>
      <c r="J491" s="98"/>
    </row>
    <row r="492" spans="2:10" s="4" customFormat="1" ht="12.95" customHeight="1" x14ac:dyDescent="0.2">
      <c r="B492" s="96">
        <v>11</v>
      </c>
      <c r="C492" s="361" t="s">
        <v>238</v>
      </c>
      <c r="D492" s="364">
        <f t="shared" si="40"/>
        <v>3344.5299999999997</v>
      </c>
      <c r="E492" s="364">
        <v>532.49999999999989</v>
      </c>
      <c r="F492" s="86">
        <f t="shared" si="39"/>
        <v>0.1592151961561116</v>
      </c>
      <c r="G492" s="81"/>
      <c r="H492" s="162"/>
      <c r="I492" s="149"/>
      <c r="J492" s="98"/>
    </row>
    <row r="493" spans="2:10" s="4" customFormat="1" ht="12.95" customHeight="1" x14ac:dyDescent="0.2">
      <c r="B493" s="96">
        <v>12</v>
      </c>
      <c r="C493" s="361" t="s">
        <v>239</v>
      </c>
      <c r="D493" s="364">
        <f t="shared" si="40"/>
        <v>2998.96</v>
      </c>
      <c r="E493" s="364">
        <v>64.600000000000023</v>
      </c>
      <c r="F493" s="86">
        <f t="shared" si="39"/>
        <v>2.1540800810947804E-2</v>
      </c>
      <c r="G493" s="81"/>
      <c r="H493" s="162"/>
      <c r="I493" s="149"/>
      <c r="J493" s="98"/>
    </row>
    <row r="494" spans="2:10" s="4" customFormat="1" ht="12.95" customHeight="1" x14ac:dyDescent="0.2">
      <c r="B494" s="96">
        <v>13</v>
      </c>
      <c r="C494" s="361" t="s">
        <v>240</v>
      </c>
      <c r="D494" s="364">
        <f t="shared" si="40"/>
        <v>7671.26</v>
      </c>
      <c r="E494" s="364">
        <v>234.24</v>
      </c>
      <c r="F494" s="86">
        <f t="shared" si="39"/>
        <v>3.0534749180708254E-2</v>
      </c>
      <c r="G494" s="81"/>
      <c r="H494" s="162"/>
      <c r="I494" s="149"/>
      <c r="J494" s="98"/>
    </row>
    <row r="495" spans="2:10" s="4" customFormat="1" ht="12.95" customHeight="1" x14ac:dyDescent="0.2">
      <c r="B495" s="96">
        <v>14</v>
      </c>
      <c r="C495" s="361" t="s">
        <v>241</v>
      </c>
      <c r="D495" s="364">
        <f t="shared" si="40"/>
        <v>14529.97</v>
      </c>
      <c r="E495" s="364">
        <v>69.279999999999745</v>
      </c>
      <c r="F495" s="86">
        <f t="shared" si="39"/>
        <v>4.7680759148160494E-3</v>
      </c>
      <c r="G495" s="81"/>
      <c r="H495" s="162"/>
      <c r="I495" s="149"/>
      <c r="J495" s="98"/>
    </row>
    <row r="496" spans="2:10" s="4" customFormat="1" ht="12.95" customHeight="1" x14ac:dyDescent="0.2">
      <c r="B496" s="96">
        <v>15</v>
      </c>
      <c r="C496" s="361" t="s">
        <v>242</v>
      </c>
      <c r="D496" s="364">
        <f t="shared" si="40"/>
        <v>7560.25</v>
      </c>
      <c r="E496" s="364">
        <v>-38.740000000000236</v>
      </c>
      <c r="F496" s="86">
        <f t="shared" si="39"/>
        <v>-5.1241691742998233E-3</v>
      </c>
      <c r="G496" s="81"/>
      <c r="H496" s="162"/>
      <c r="I496" s="149"/>
      <c r="J496" s="98"/>
    </row>
    <row r="497" spans="2:10" s="4" customFormat="1" ht="12.95" customHeight="1" x14ac:dyDescent="0.2">
      <c r="B497" s="96">
        <v>16</v>
      </c>
      <c r="C497" s="361" t="s">
        <v>243</v>
      </c>
      <c r="D497" s="364">
        <f t="shared" si="40"/>
        <v>7646.21</v>
      </c>
      <c r="E497" s="364">
        <v>284.57000000000016</v>
      </c>
      <c r="F497" s="86">
        <f t="shared" si="39"/>
        <v>3.7217131101552295E-2</v>
      </c>
      <c r="G497" s="81"/>
      <c r="H497" s="162"/>
      <c r="I497" s="149"/>
      <c r="J497" s="98"/>
    </row>
    <row r="498" spans="2:10" s="4" customFormat="1" ht="12.95" customHeight="1" x14ac:dyDescent="0.2">
      <c r="B498" s="96">
        <v>17</v>
      </c>
      <c r="C498" s="361" t="s">
        <v>244</v>
      </c>
      <c r="D498" s="364">
        <f t="shared" si="40"/>
        <v>7283.88</v>
      </c>
      <c r="E498" s="364">
        <v>170.36999999999989</v>
      </c>
      <c r="F498" s="86">
        <f t="shared" si="39"/>
        <v>2.3390006425147023E-2</v>
      </c>
      <c r="G498" s="81"/>
      <c r="H498" s="162"/>
      <c r="I498" s="149"/>
      <c r="J498" s="98"/>
    </row>
    <row r="499" spans="2:10" s="4" customFormat="1" ht="12.95" customHeight="1" x14ac:dyDescent="0.2">
      <c r="B499" s="96">
        <v>18</v>
      </c>
      <c r="C499" s="361" t="s">
        <v>245</v>
      </c>
      <c r="D499" s="364">
        <f t="shared" si="40"/>
        <v>10547.14</v>
      </c>
      <c r="E499" s="364">
        <v>1376.5900000000004</v>
      </c>
      <c r="F499" s="86">
        <f t="shared" si="39"/>
        <v>0.13051784654418169</v>
      </c>
      <c r="G499" s="81"/>
      <c r="H499" s="162"/>
      <c r="I499" s="149"/>
      <c r="J499" s="98"/>
    </row>
    <row r="500" spans="2:10" s="4" customFormat="1" ht="12.95" customHeight="1" x14ac:dyDescent="0.2">
      <c r="B500" s="96">
        <v>19</v>
      </c>
      <c r="C500" s="361" t="s">
        <v>246</v>
      </c>
      <c r="D500" s="364">
        <f t="shared" si="40"/>
        <v>12372.92</v>
      </c>
      <c r="E500" s="364">
        <v>1775.8000000000006</v>
      </c>
      <c r="F500" s="86">
        <f t="shared" si="39"/>
        <v>0.14352311337986512</v>
      </c>
      <c r="G500" s="81"/>
      <c r="H500" s="162"/>
      <c r="I500" s="149"/>
      <c r="J500" s="98"/>
    </row>
    <row r="501" spans="2:10" s="4" customFormat="1" ht="12.95" customHeight="1" x14ac:dyDescent="0.2">
      <c r="B501" s="96">
        <v>20</v>
      </c>
      <c r="C501" s="361" t="s">
        <v>247</v>
      </c>
      <c r="D501" s="364">
        <f t="shared" si="40"/>
        <v>5415.1</v>
      </c>
      <c r="E501" s="364">
        <v>126.48000000000002</v>
      </c>
      <c r="F501" s="86">
        <f t="shared" si="39"/>
        <v>2.3356909383021554E-2</v>
      </c>
      <c r="G501" s="81"/>
      <c r="H501" s="162"/>
      <c r="I501" s="149"/>
      <c r="J501" s="98"/>
    </row>
    <row r="502" spans="2:10" s="4" customFormat="1" ht="12.95" customHeight="1" x14ac:dyDescent="0.2">
      <c r="B502" s="96">
        <v>21</v>
      </c>
      <c r="C502" s="361" t="s">
        <v>248</v>
      </c>
      <c r="D502" s="364">
        <f t="shared" si="40"/>
        <v>1353.45</v>
      </c>
      <c r="E502" s="364">
        <v>0.24000000000006594</v>
      </c>
      <c r="F502" s="86">
        <f t="shared" si="39"/>
        <v>1.7732461487315079E-4</v>
      </c>
      <c r="G502" s="81"/>
      <c r="H502" s="162"/>
      <c r="I502" s="149"/>
      <c r="J502" s="98"/>
    </row>
    <row r="503" spans="2:10" s="4" customFormat="1" ht="12.95" customHeight="1" x14ac:dyDescent="0.2">
      <c r="B503" s="96">
        <v>22</v>
      </c>
      <c r="C503" s="361" t="s">
        <v>249</v>
      </c>
      <c r="D503" s="364">
        <f t="shared" si="40"/>
        <v>3134.83</v>
      </c>
      <c r="E503" s="364">
        <v>2.6900000000001683</v>
      </c>
      <c r="F503" s="86">
        <f t="shared" si="39"/>
        <v>8.5810075825488725E-4</v>
      </c>
      <c r="G503" s="81"/>
      <c r="H503" s="162"/>
      <c r="I503" s="149"/>
      <c r="J503" s="98"/>
    </row>
    <row r="504" spans="2:10" s="4" customFormat="1" ht="12.95" customHeight="1" x14ac:dyDescent="0.2">
      <c r="B504" s="96">
        <v>23</v>
      </c>
      <c r="C504" s="361" t="s">
        <v>250</v>
      </c>
      <c r="D504" s="364">
        <f t="shared" si="40"/>
        <v>2781.02</v>
      </c>
      <c r="E504" s="364">
        <v>2.5</v>
      </c>
      <c r="F504" s="86">
        <f t="shared" si="39"/>
        <v>8.9895074469079691E-4</v>
      </c>
      <c r="G504" s="81"/>
      <c r="H504" s="162"/>
      <c r="I504" s="149"/>
      <c r="J504" s="98"/>
    </row>
    <row r="505" spans="2:10" s="4" customFormat="1" ht="12.95" customHeight="1" x14ac:dyDescent="0.2">
      <c r="B505" s="96">
        <v>24</v>
      </c>
      <c r="C505" s="361" t="s">
        <v>251</v>
      </c>
      <c r="D505" s="364">
        <f t="shared" si="40"/>
        <v>296.53999999999996</v>
      </c>
      <c r="E505" s="364">
        <v>0.26000000000000512</v>
      </c>
      <c r="F505" s="86">
        <f t="shared" si="39"/>
        <v>8.7677884939638888E-4</v>
      </c>
      <c r="G505" s="81"/>
      <c r="H505" s="162"/>
      <c r="I505" s="149"/>
      <c r="J505" s="98"/>
    </row>
    <row r="506" spans="2:10" s="4" customFormat="1" ht="12.95" customHeight="1" x14ac:dyDescent="0.2">
      <c r="B506" s="18"/>
      <c r="C506" s="1" t="s">
        <v>26</v>
      </c>
      <c r="D506" s="130">
        <f>SUM(D482:D505)</f>
        <v>133769.63</v>
      </c>
      <c r="E506" s="130">
        <f>SUM(E482:E505)</f>
        <v>6198.2500000000018</v>
      </c>
      <c r="F506" s="82">
        <f t="shared" si="39"/>
        <v>4.6335255618184794E-2</v>
      </c>
      <c r="G506" s="21"/>
      <c r="H506" s="162" t="s">
        <v>12</v>
      </c>
      <c r="I506" s="149"/>
      <c r="J506" s="98"/>
    </row>
    <row r="507" spans="2:10" s="4" customFormat="1" ht="24.75" customHeight="1" x14ac:dyDescent="0.2">
      <c r="B507" s="476" t="s">
        <v>253</v>
      </c>
      <c r="C507" s="476"/>
      <c r="D507" s="476"/>
      <c r="E507" s="476"/>
      <c r="F507" s="476"/>
      <c r="G507" s="476"/>
      <c r="H507" s="151"/>
      <c r="I507" s="149"/>
      <c r="J507" s="98"/>
    </row>
    <row r="508" spans="2:10" s="4" customFormat="1" ht="10.5" customHeight="1" x14ac:dyDescent="0.2">
      <c r="B508" s="179"/>
      <c r="E508" s="149"/>
      <c r="H508" s="149"/>
      <c r="I508" s="149"/>
      <c r="J508" s="98"/>
    </row>
    <row r="509" spans="2:10" s="4" customFormat="1" ht="28.5" x14ac:dyDescent="0.2">
      <c r="B509" s="50" t="s">
        <v>38</v>
      </c>
      <c r="C509" s="50" t="s">
        <v>195</v>
      </c>
      <c r="D509" s="50" t="s">
        <v>53</v>
      </c>
      <c r="E509" s="425" t="s">
        <v>41</v>
      </c>
      <c r="F509" s="50" t="s">
        <v>42</v>
      </c>
      <c r="G509" s="50"/>
      <c r="H509" s="149"/>
      <c r="I509" s="149"/>
      <c r="J509" s="98"/>
    </row>
    <row r="510" spans="2:10" s="4" customFormat="1" x14ac:dyDescent="0.2">
      <c r="B510" s="38">
        <f>D506</f>
        <v>133769.63</v>
      </c>
      <c r="C510" s="38">
        <f>E540</f>
        <v>8418.76</v>
      </c>
      <c r="D510" s="38">
        <f>F540</f>
        <v>131549.12000000002</v>
      </c>
      <c r="E510" s="38">
        <f>C510+D510</f>
        <v>139967.88000000003</v>
      </c>
      <c r="F510" s="40">
        <f>E510/B510</f>
        <v>1.0463352556181851</v>
      </c>
      <c r="G510" s="38"/>
      <c r="H510" s="149"/>
      <c r="I510" s="149"/>
      <c r="J510" s="98"/>
    </row>
    <row r="511" spans="2:10" s="4" customFormat="1" x14ac:dyDescent="0.2">
      <c r="B511" s="212"/>
      <c r="C511" s="41"/>
      <c r="D511" s="365"/>
      <c r="E511" s="365"/>
      <c r="F511" s="366"/>
      <c r="G511" s="42"/>
      <c r="H511" s="168"/>
      <c r="I511" s="149"/>
      <c r="J511" s="98"/>
    </row>
    <row r="512" spans="2:10" s="4" customFormat="1" x14ac:dyDescent="0.2">
      <c r="B512" s="473" t="s">
        <v>196</v>
      </c>
      <c r="C512" s="473"/>
      <c r="D512" s="473"/>
      <c r="E512" s="473"/>
      <c r="F512" s="473"/>
      <c r="G512" s="473"/>
      <c r="H512" s="473"/>
      <c r="I512" s="473"/>
      <c r="J512" s="98"/>
    </row>
    <row r="513" spans="2:10" s="4" customFormat="1" x14ac:dyDescent="0.2">
      <c r="B513" s="208"/>
      <c r="C513" s="23"/>
      <c r="D513" s="23"/>
      <c r="E513" s="151"/>
      <c r="F513" s="23"/>
      <c r="G513" s="481" t="s">
        <v>112</v>
      </c>
      <c r="H513" s="481"/>
      <c r="I513" s="149"/>
      <c r="J513" s="98"/>
    </row>
    <row r="514" spans="2:10" s="4" customFormat="1" ht="71.25" x14ac:dyDescent="0.2">
      <c r="B514" s="148" t="s">
        <v>36</v>
      </c>
      <c r="C514" s="148" t="s">
        <v>37</v>
      </c>
      <c r="D514" s="13" t="s">
        <v>136</v>
      </c>
      <c r="E514" s="13" t="s">
        <v>152</v>
      </c>
      <c r="F514" s="13" t="s">
        <v>54</v>
      </c>
      <c r="G514" s="13" t="s">
        <v>55</v>
      </c>
      <c r="H514" s="245" t="s">
        <v>56</v>
      </c>
      <c r="I514" s="149"/>
      <c r="J514" s="98"/>
    </row>
    <row r="515" spans="2:10" s="4" customFormat="1" ht="13.5" customHeight="1" x14ac:dyDescent="0.2">
      <c r="B515" s="32">
        <v>1</v>
      </c>
      <c r="C515" s="32">
        <v>2</v>
      </c>
      <c r="D515" s="250">
        <v>3</v>
      </c>
      <c r="E515" s="425">
        <v>4</v>
      </c>
      <c r="F515" s="250">
        <v>5</v>
      </c>
      <c r="G515" s="250">
        <v>6</v>
      </c>
      <c r="H515" s="50">
        <v>7</v>
      </c>
      <c r="I515" s="149"/>
      <c r="J515" s="98"/>
    </row>
    <row r="516" spans="2:10" s="4" customFormat="1" ht="12.95" customHeight="1" x14ac:dyDescent="0.2">
      <c r="B516" s="96">
        <v>1</v>
      </c>
      <c r="C516" s="361" t="s">
        <v>228</v>
      </c>
      <c r="D516" s="364">
        <f>D482</f>
        <v>2124.63</v>
      </c>
      <c r="E516" s="364">
        <f>E452</f>
        <v>225.51</v>
      </c>
      <c r="F516" s="364">
        <v>2086.6799999999998</v>
      </c>
      <c r="G516" s="84">
        <f>E516+F516</f>
        <v>2312.1899999999996</v>
      </c>
      <c r="H516" s="85">
        <f>G516/D516</f>
        <v>1.0882789003261741</v>
      </c>
      <c r="I516" s="149"/>
      <c r="J516" s="98"/>
    </row>
    <row r="517" spans="2:10" s="4" customFormat="1" ht="12.95" customHeight="1" x14ac:dyDescent="0.2">
      <c r="B517" s="96">
        <v>2</v>
      </c>
      <c r="C517" s="361" t="s">
        <v>229</v>
      </c>
      <c r="D517" s="364">
        <f t="shared" ref="D517:D539" si="41">D483</f>
        <v>5619.35</v>
      </c>
      <c r="E517" s="364">
        <f t="shared" ref="E517:E539" si="42">E453</f>
        <v>168.44</v>
      </c>
      <c r="F517" s="364">
        <v>5523.67</v>
      </c>
      <c r="G517" s="84">
        <f t="shared" ref="G517:G539" si="43">E517+F517</f>
        <v>5692.11</v>
      </c>
      <c r="H517" s="85">
        <f t="shared" ref="H517:H539" si="44">G517/D517</f>
        <v>1.0129481167750718</v>
      </c>
      <c r="I517" s="149"/>
      <c r="J517" s="98"/>
    </row>
    <row r="518" spans="2:10" s="4" customFormat="1" ht="12.95" customHeight="1" x14ac:dyDescent="0.2">
      <c r="B518" s="96">
        <v>3</v>
      </c>
      <c r="C518" s="361" t="s">
        <v>230</v>
      </c>
      <c r="D518" s="364">
        <f t="shared" si="41"/>
        <v>6118.37</v>
      </c>
      <c r="E518" s="364">
        <f t="shared" si="42"/>
        <v>268.71000000000004</v>
      </c>
      <c r="F518" s="364">
        <v>6017.74</v>
      </c>
      <c r="G518" s="84">
        <f t="shared" si="43"/>
        <v>6286.45</v>
      </c>
      <c r="H518" s="85">
        <f t="shared" si="44"/>
        <v>1.0274713690084123</v>
      </c>
      <c r="I518" s="149"/>
      <c r="J518" s="98"/>
    </row>
    <row r="519" spans="2:10" s="4" customFormat="1" ht="12.95" customHeight="1" x14ac:dyDescent="0.2">
      <c r="B519" s="96">
        <v>4</v>
      </c>
      <c r="C519" s="361" t="s">
        <v>231</v>
      </c>
      <c r="D519" s="364">
        <f t="shared" si="41"/>
        <v>6613.82</v>
      </c>
      <c r="E519" s="364">
        <f t="shared" si="42"/>
        <v>244.94</v>
      </c>
      <c r="F519" s="364">
        <v>6504.9299999999994</v>
      </c>
      <c r="G519" s="84">
        <f t="shared" si="43"/>
        <v>6749.869999999999</v>
      </c>
      <c r="H519" s="85">
        <f t="shared" si="44"/>
        <v>1.0205705628517254</v>
      </c>
      <c r="I519" s="149"/>
      <c r="J519" s="98"/>
    </row>
    <row r="520" spans="2:10" s="4" customFormat="1" ht="12.95" customHeight="1" x14ac:dyDescent="0.2">
      <c r="B520" s="96">
        <v>5</v>
      </c>
      <c r="C520" s="361" t="s">
        <v>232</v>
      </c>
      <c r="D520" s="364">
        <f t="shared" si="41"/>
        <v>4954.2199999999993</v>
      </c>
      <c r="E520" s="364">
        <f t="shared" si="42"/>
        <v>384.38</v>
      </c>
      <c r="F520" s="364">
        <v>4870.62</v>
      </c>
      <c r="G520" s="84">
        <f t="shared" si="43"/>
        <v>5255</v>
      </c>
      <c r="H520" s="85">
        <f t="shared" si="44"/>
        <v>1.0607118779545519</v>
      </c>
      <c r="I520" s="149"/>
      <c r="J520" s="98"/>
    </row>
    <row r="521" spans="2:10" s="4" customFormat="1" ht="12.95" customHeight="1" x14ac:dyDescent="0.2">
      <c r="B521" s="96">
        <v>6</v>
      </c>
      <c r="C521" s="361" t="s">
        <v>233</v>
      </c>
      <c r="D521" s="364">
        <f t="shared" si="41"/>
        <v>2918.52</v>
      </c>
      <c r="E521" s="364">
        <f t="shared" si="42"/>
        <v>347.81</v>
      </c>
      <c r="F521" s="364">
        <v>2875.39</v>
      </c>
      <c r="G521" s="84">
        <f t="shared" si="43"/>
        <v>3223.2</v>
      </c>
      <c r="H521" s="85">
        <f t="shared" si="44"/>
        <v>1.1043953784795033</v>
      </c>
      <c r="I521" s="149"/>
      <c r="J521" s="98"/>
    </row>
    <row r="522" spans="2:10" s="4" customFormat="1" ht="12.95" customHeight="1" x14ac:dyDescent="0.2">
      <c r="B522" s="96">
        <v>7</v>
      </c>
      <c r="C522" s="361" t="s">
        <v>234</v>
      </c>
      <c r="D522" s="364">
        <f t="shared" si="41"/>
        <v>6166.1100000000006</v>
      </c>
      <c r="E522" s="364">
        <f t="shared" si="42"/>
        <v>343.76</v>
      </c>
      <c r="F522" s="364">
        <v>6064.37</v>
      </c>
      <c r="G522" s="84">
        <f t="shared" si="43"/>
        <v>6408.13</v>
      </c>
      <c r="H522" s="85">
        <f t="shared" si="44"/>
        <v>1.0392500295972662</v>
      </c>
      <c r="I522" s="149"/>
      <c r="J522" s="98"/>
    </row>
    <row r="523" spans="2:10" s="4" customFormat="1" ht="12.95" customHeight="1" x14ac:dyDescent="0.2">
      <c r="B523" s="96">
        <v>8</v>
      </c>
      <c r="C523" s="361" t="s">
        <v>235</v>
      </c>
      <c r="D523" s="364">
        <f t="shared" si="41"/>
        <v>492.77</v>
      </c>
      <c r="E523" s="364">
        <f t="shared" si="42"/>
        <v>52.83</v>
      </c>
      <c r="F523" s="364">
        <v>481.99</v>
      </c>
      <c r="G523" s="84">
        <f t="shared" si="43"/>
        <v>534.82000000000005</v>
      </c>
      <c r="H523" s="85">
        <f t="shared" si="44"/>
        <v>1.0853339286076671</v>
      </c>
      <c r="I523" s="149"/>
      <c r="J523" s="98"/>
    </row>
    <row r="524" spans="2:10" s="4" customFormat="1" ht="12.95" customHeight="1" x14ac:dyDescent="0.2">
      <c r="B524" s="96">
        <v>9</v>
      </c>
      <c r="C524" s="361" t="s">
        <v>236</v>
      </c>
      <c r="D524" s="364">
        <f t="shared" si="41"/>
        <v>6335.75</v>
      </c>
      <c r="E524" s="364">
        <f t="shared" si="42"/>
        <v>195.01</v>
      </c>
      <c r="F524" s="364">
        <v>6227.58</v>
      </c>
      <c r="G524" s="84">
        <f t="shared" si="43"/>
        <v>6422.59</v>
      </c>
      <c r="H524" s="85">
        <f t="shared" si="44"/>
        <v>1.0137063488931854</v>
      </c>
      <c r="I524" s="149"/>
      <c r="J524" s="98"/>
    </row>
    <row r="525" spans="2:10" s="4" customFormat="1" ht="12.95" customHeight="1" x14ac:dyDescent="0.2">
      <c r="B525" s="96">
        <v>10</v>
      </c>
      <c r="C525" s="361" t="s">
        <v>237</v>
      </c>
      <c r="D525" s="364">
        <f t="shared" si="41"/>
        <v>5490.03</v>
      </c>
      <c r="E525" s="364">
        <f t="shared" si="42"/>
        <v>154.1</v>
      </c>
      <c r="F525" s="364">
        <v>5391.98</v>
      </c>
      <c r="G525" s="84">
        <f t="shared" si="43"/>
        <v>5546.08</v>
      </c>
      <c r="H525" s="85">
        <f t="shared" si="44"/>
        <v>1.0102094159776904</v>
      </c>
      <c r="I525" s="149"/>
      <c r="J525" s="98"/>
    </row>
    <row r="526" spans="2:10" s="4" customFormat="1" ht="12.95" customHeight="1" x14ac:dyDescent="0.2">
      <c r="B526" s="96">
        <v>11</v>
      </c>
      <c r="C526" s="361" t="s">
        <v>238</v>
      </c>
      <c r="D526" s="364">
        <f t="shared" si="41"/>
        <v>3344.5299999999997</v>
      </c>
      <c r="E526" s="364">
        <f t="shared" si="42"/>
        <v>586.5200000000001</v>
      </c>
      <c r="F526" s="364">
        <v>3290.5099999999998</v>
      </c>
      <c r="G526" s="84">
        <f t="shared" si="43"/>
        <v>3877.0299999999997</v>
      </c>
      <c r="H526" s="85">
        <f t="shared" si="44"/>
        <v>1.1592151961561117</v>
      </c>
      <c r="I526" s="149"/>
      <c r="J526" s="98"/>
    </row>
    <row r="527" spans="2:10" s="4" customFormat="1" ht="12.95" customHeight="1" x14ac:dyDescent="0.2">
      <c r="B527" s="96">
        <v>12</v>
      </c>
      <c r="C527" s="361" t="s">
        <v>239</v>
      </c>
      <c r="D527" s="364">
        <f t="shared" si="41"/>
        <v>2998.96</v>
      </c>
      <c r="E527" s="364">
        <f t="shared" si="42"/>
        <v>115.05</v>
      </c>
      <c r="F527" s="364">
        <v>2948.51</v>
      </c>
      <c r="G527" s="84">
        <f t="shared" si="43"/>
        <v>3063.5600000000004</v>
      </c>
      <c r="H527" s="85">
        <f t="shared" si="44"/>
        <v>1.0215408008109479</v>
      </c>
      <c r="I527" s="149"/>
      <c r="J527" s="98"/>
    </row>
    <row r="528" spans="2:10" s="4" customFormat="1" ht="12.95" customHeight="1" x14ac:dyDescent="0.2">
      <c r="B528" s="96">
        <v>13</v>
      </c>
      <c r="C528" s="361" t="s">
        <v>240</v>
      </c>
      <c r="D528" s="364">
        <f t="shared" si="41"/>
        <v>7671.26</v>
      </c>
      <c r="E528" s="364">
        <f t="shared" si="42"/>
        <v>359.02</v>
      </c>
      <c r="F528" s="364">
        <v>7546.4800000000005</v>
      </c>
      <c r="G528" s="84">
        <f t="shared" si="43"/>
        <v>7905.5</v>
      </c>
      <c r="H528" s="85">
        <f t="shared" si="44"/>
        <v>1.0305347491807082</v>
      </c>
      <c r="I528" s="149"/>
      <c r="J528" s="98"/>
    </row>
    <row r="529" spans="2:10" s="4" customFormat="1" ht="12.95" customHeight="1" x14ac:dyDescent="0.2">
      <c r="B529" s="96">
        <v>14</v>
      </c>
      <c r="C529" s="361" t="s">
        <v>241</v>
      </c>
      <c r="D529" s="364">
        <f t="shared" si="41"/>
        <v>14529.97</v>
      </c>
      <c r="E529" s="364">
        <f t="shared" si="42"/>
        <v>299.5</v>
      </c>
      <c r="F529" s="364">
        <v>14299.75</v>
      </c>
      <c r="G529" s="84">
        <f t="shared" si="43"/>
        <v>14599.25</v>
      </c>
      <c r="H529" s="85">
        <f t="shared" si="44"/>
        <v>1.0047680759148161</v>
      </c>
      <c r="I529" s="149"/>
      <c r="J529" s="98"/>
    </row>
    <row r="530" spans="2:10" s="4" customFormat="1" ht="12.95" customHeight="1" x14ac:dyDescent="0.2">
      <c r="B530" s="96">
        <v>15</v>
      </c>
      <c r="C530" s="361" t="s">
        <v>242</v>
      </c>
      <c r="D530" s="364">
        <f t="shared" si="41"/>
        <v>7560.25</v>
      </c>
      <c r="E530" s="364">
        <f t="shared" si="42"/>
        <v>92.34</v>
      </c>
      <c r="F530" s="364">
        <v>7429.17</v>
      </c>
      <c r="G530" s="84">
        <f t="shared" si="43"/>
        <v>7521.51</v>
      </c>
      <c r="H530" s="85">
        <f t="shared" si="44"/>
        <v>0.99487583082570019</v>
      </c>
      <c r="I530" s="149"/>
      <c r="J530" s="98"/>
    </row>
    <row r="531" spans="2:10" s="4" customFormat="1" ht="12.95" customHeight="1" x14ac:dyDescent="0.2">
      <c r="B531" s="96">
        <v>16</v>
      </c>
      <c r="C531" s="361" t="s">
        <v>243</v>
      </c>
      <c r="D531" s="364">
        <f t="shared" si="41"/>
        <v>7646.21</v>
      </c>
      <c r="E531" s="364">
        <f t="shared" si="42"/>
        <v>407.4</v>
      </c>
      <c r="F531" s="364">
        <v>7523.3799999999992</v>
      </c>
      <c r="G531" s="84">
        <f t="shared" si="43"/>
        <v>7930.7799999999988</v>
      </c>
      <c r="H531" s="85">
        <f t="shared" si="44"/>
        <v>1.0372171311015521</v>
      </c>
      <c r="I531" s="149"/>
      <c r="J531" s="98"/>
    </row>
    <row r="532" spans="2:10" s="4" customFormat="1" ht="12.95" customHeight="1" x14ac:dyDescent="0.2">
      <c r="B532" s="96">
        <v>17</v>
      </c>
      <c r="C532" s="361" t="s">
        <v>244</v>
      </c>
      <c r="D532" s="364">
        <f t="shared" si="41"/>
        <v>7283.88</v>
      </c>
      <c r="E532" s="364">
        <f t="shared" si="42"/>
        <v>286.87</v>
      </c>
      <c r="F532" s="364">
        <v>7167.3799999999992</v>
      </c>
      <c r="G532" s="84">
        <f t="shared" si="43"/>
        <v>7454.2499999999991</v>
      </c>
      <c r="H532" s="85">
        <f t="shared" si="44"/>
        <v>1.0233900064251469</v>
      </c>
      <c r="I532" s="149"/>
      <c r="J532" s="98"/>
    </row>
    <row r="533" spans="2:10" s="4" customFormat="1" ht="12.95" customHeight="1" x14ac:dyDescent="0.2">
      <c r="B533" s="96">
        <v>18</v>
      </c>
      <c r="C533" s="361" t="s">
        <v>245</v>
      </c>
      <c r="D533" s="364">
        <f t="shared" si="41"/>
        <v>10547.14</v>
      </c>
      <c r="E533" s="364">
        <f t="shared" si="42"/>
        <v>1563.47</v>
      </c>
      <c r="F533" s="364">
        <v>10360.26</v>
      </c>
      <c r="G533" s="84">
        <f t="shared" si="43"/>
        <v>11923.73</v>
      </c>
      <c r="H533" s="85">
        <f t="shared" si="44"/>
        <v>1.1305178465441816</v>
      </c>
      <c r="I533" s="149" t="s">
        <v>12</v>
      </c>
      <c r="J533" s="98"/>
    </row>
    <row r="534" spans="2:10" s="4" customFormat="1" ht="12.95" customHeight="1" x14ac:dyDescent="0.2">
      <c r="B534" s="96">
        <v>19</v>
      </c>
      <c r="C534" s="361" t="s">
        <v>246</v>
      </c>
      <c r="D534" s="364">
        <f t="shared" si="41"/>
        <v>12372.92</v>
      </c>
      <c r="E534" s="364">
        <f t="shared" si="42"/>
        <v>1986.7699999999998</v>
      </c>
      <c r="F534" s="364">
        <v>12161.95</v>
      </c>
      <c r="G534" s="84">
        <f t="shared" si="43"/>
        <v>14148.720000000001</v>
      </c>
      <c r="H534" s="85">
        <f t="shared" si="44"/>
        <v>1.1435231133798651</v>
      </c>
      <c r="I534" s="149"/>
      <c r="J534" s="98"/>
    </row>
    <row r="535" spans="2:10" s="4" customFormat="1" ht="12.95" customHeight="1" x14ac:dyDescent="0.2">
      <c r="B535" s="96">
        <v>20</v>
      </c>
      <c r="C535" s="361" t="s">
        <v>247</v>
      </c>
      <c r="D535" s="364">
        <f t="shared" si="41"/>
        <v>5415.1</v>
      </c>
      <c r="E535" s="364">
        <f t="shared" si="42"/>
        <v>218.03</v>
      </c>
      <c r="F535" s="364">
        <v>5323.55</v>
      </c>
      <c r="G535" s="84">
        <f t="shared" si="43"/>
        <v>5541.58</v>
      </c>
      <c r="H535" s="85">
        <f t="shared" si="44"/>
        <v>1.0233569093830215</v>
      </c>
      <c r="I535" s="149"/>
      <c r="J535" s="98"/>
    </row>
    <row r="536" spans="2:10" s="4" customFormat="1" ht="12.95" customHeight="1" x14ac:dyDescent="0.2">
      <c r="B536" s="96">
        <v>21</v>
      </c>
      <c r="C536" s="361" t="s">
        <v>248</v>
      </c>
      <c r="D536" s="364">
        <f t="shared" si="41"/>
        <v>1353.45</v>
      </c>
      <c r="E536" s="364">
        <f t="shared" si="42"/>
        <v>23.19</v>
      </c>
      <c r="F536" s="364">
        <v>1330.5</v>
      </c>
      <c r="G536" s="84">
        <f t="shared" si="43"/>
        <v>1353.69</v>
      </c>
      <c r="H536" s="85">
        <f t="shared" si="44"/>
        <v>1.0001773246148731</v>
      </c>
      <c r="I536" s="149"/>
      <c r="J536" s="98"/>
    </row>
    <row r="537" spans="2:10" s="4" customFormat="1" ht="12.95" customHeight="1" x14ac:dyDescent="0.2">
      <c r="B537" s="96">
        <v>22</v>
      </c>
      <c r="C537" s="361" t="s">
        <v>249</v>
      </c>
      <c r="D537" s="364">
        <f t="shared" si="41"/>
        <v>3134.83</v>
      </c>
      <c r="E537" s="364">
        <f t="shared" si="42"/>
        <v>56.67</v>
      </c>
      <c r="F537" s="364">
        <v>3080.85</v>
      </c>
      <c r="G537" s="84">
        <f t="shared" si="43"/>
        <v>3137.52</v>
      </c>
      <c r="H537" s="85">
        <f t="shared" si="44"/>
        <v>1.0008581007582549</v>
      </c>
      <c r="I537" s="149"/>
      <c r="J537" s="98"/>
    </row>
    <row r="538" spans="2:10" s="4" customFormat="1" ht="12.95" customHeight="1" x14ac:dyDescent="0.2">
      <c r="B538" s="96">
        <v>23</v>
      </c>
      <c r="C538" s="361" t="s">
        <v>250</v>
      </c>
      <c r="D538" s="364">
        <f t="shared" si="41"/>
        <v>2781.02</v>
      </c>
      <c r="E538" s="364">
        <f t="shared" si="42"/>
        <v>32.870000000000005</v>
      </c>
      <c r="F538" s="364">
        <v>2750.6499999999996</v>
      </c>
      <c r="G538" s="84">
        <f t="shared" si="43"/>
        <v>2783.5199999999995</v>
      </c>
      <c r="H538" s="85">
        <f t="shared" si="44"/>
        <v>1.0008989507446906</v>
      </c>
      <c r="I538" s="149"/>
      <c r="J538" s="98"/>
    </row>
    <row r="539" spans="2:10" s="4" customFormat="1" ht="12.95" customHeight="1" x14ac:dyDescent="0.2">
      <c r="B539" s="96">
        <v>24</v>
      </c>
      <c r="C539" s="361" t="s">
        <v>251</v>
      </c>
      <c r="D539" s="364">
        <f t="shared" si="41"/>
        <v>296.53999999999996</v>
      </c>
      <c r="E539" s="364">
        <f t="shared" si="42"/>
        <v>5.57</v>
      </c>
      <c r="F539" s="364">
        <v>291.23</v>
      </c>
      <c r="G539" s="84">
        <f t="shared" si="43"/>
        <v>296.8</v>
      </c>
      <c r="H539" s="85">
        <f t="shared" si="44"/>
        <v>1.0008767788493966</v>
      </c>
      <c r="I539" s="149"/>
      <c r="J539" s="98"/>
    </row>
    <row r="540" spans="2:10" s="4" customFormat="1" ht="12.95" customHeight="1" x14ac:dyDescent="0.2">
      <c r="B540" s="18"/>
      <c r="C540" s="1" t="s">
        <v>26</v>
      </c>
      <c r="D540" s="130">
        <f>SUM(D516:D539)</f>
        <v>133769.63</v>
      </c>
      <c r="E540" s="130">
        <f t="shared" ref="E540:G540" si="45">SUM(E516:E539)</f>
        <v>8418.76</v>
      </c>
      <c r="F540" s="130">
        <f t="shared" si="45"/>
        <v>131549.12000000002</v>
      </c>
      <c r="G540" s="130">
        <f t="shared" si="45"/>
        <v>139967.87999999995</v>
      </c>
      <c r="H540" s="12">
        <f>G540/D540</f>
        <v>1.0463352556181844</v>
      </c>
      <c r="I540" s="149"/>
      <c r="J540" s="98"/>
    </row>
    <row r="541" spans="2:10" ht="14.25" customHeight="1" x14ac:dyDescent="0.2">
      <c r="B541" s="327"/>
      <c r="C541" s="320"/>
      <c r="D541" s="325"/>
      <c r="E541" s="325"/>
      <c r="F541" s="326"/>
      <c r="G541" s="323"/>
      <c r="H541" s="313"/>
    </row>
    <row r="542" spans="2:10" s="4" customFormat="1" ht="26.25" customHeight="1" x14ac:dyDescent="0.2">
      <c r="B542" s="478" t="s">
        <v>57</v>
      </c>
      <c r="C542" s="478"/>
      <c r="D542" s="478"/>
      <c r="E542" s="478"/>
      <c r="F542" s="478"/>
      <c r="G542" s="478"/>
      <c r="H542" s="478"/>
      <c r="I542" s="151" t="s">
        <v>12</v>
      </c>
      <c r="J542" s="98"/>
    </row>
    <row r="543" spans="2:10" s="193" customFormat="1" ht="28.5" x14ac:dyDescent="0.2">
      <c r="B543" s="245" t="s">
        <v>38</v>
      </c>
      <c r="C543" s="246" t="s">
        <v>116</v>
      </c>
      <c r="D543" s="246" t="s">
        <v>117</v>
      </c>
      <c r="E543" s="246" t="s">
        <v>47</v>
      </c>
      <c r="F543" s="246" t="s">
        <v>48</v>
      </c>
      <c r="J543" s="194"/>
    </row>
    <row r="544" spans="2:10" s="4" customFormat="1" ht="17.25" customHeight="1" x14ac:dyDescent="0.2">
      <c r="B544" s="210">
        <f>D540</f>
        <v>133769.63</v>
      </c>
      <c r="C544" s="27">
        <f>G540</f>
        <v>139967.87999999995</v>
      </c>
      <c r="D544" s="19">
        <f>C544/B544</f>
        <v>1.0463352556181844</v>
      </c>
      <c r="E544" s="152">
        <f>E574</f>
        <v>133769.63000000003</v>
      </c>
      <c r="F544" s="54">
        <f>E544/B544</f>
        <v>1.0000000000000002</v>
      </c>
      <c r="H544" s="149"/>
      <c r="I544" s="149"/>
      <c r="J544" s="98"/>
    </row>
    <row r="545" spans="2:10" s="4" customFormat="1" ht="17.25" customHeight="1" x14ac:dyDescent="0.2">
      <c r="B545" s="214"/>
      <c r="C545" s="35"/>
      <c r="D545" s="21"/>
      <c r="E545" s="445"/>
      <c r="F545" s="55"/>
      <c r="H545" s="149"/>
      <c r="I545" s="149"/>
      <c r="J545" s="98"/>
    </row>
    <row r="546" spans="2:10" s="4" customFormat="1" ht="17.25" customHeight="1" x14ac:dyDescent="0.2">
      <c r="B546" s="473" t="s">
        <v>197</v>
      </c>
      <c r="C546" s="473"/>
      <c r="D546" s="473"/>
      <c r="E546" s="473"/>
      <c r="F546" s="473"/>
      <c r="G546" s="473"/>
      <c r="H546" s="473"/>
      <c r="I546" s="473"/>
      <c r="J546" s="98"/>
    </row>
    <row r="547" spans="2:10" s="4" customFormat="1" ht="15" customHeight="1" x14ac:dyDescent="0.2">
      <c r="B547" s="208"/>
      <c r="C547" s="23"/>
      <c r="D547" s="23"/>
      <c r="E547" s="151"/>
      <c r="F547" s="31" t="s">
        <v>112</v>
      </c>
      <c r="G547" s="23"/>
      <c r="H547" s="151"/>
      <c r="I547" s="151"/>
      <c r="J547" s="98"/>
    </row>
    <row r="548" spans="2:10" s="4" customFormat="1" ht="48" customHeight="1" x14ac:dyDescent="0.2">
      <c r="B548" s="250" t="s">
        <v>36</v>
      </c>
      <c r="C548" s="250" t="s">
        <v>37</v>
      </c>
      <c r="D548" s="250" t="s">
        <v>153</v>
      </c>
      <c r="E548" s="425" t="s">
        <v>58</v>
      </c>
      <c r="F548" s="250" t="s">
        <v>59</v>
      </c>
      <c r="H548" s="149"/>
      <c r="I548" s="149"/>
      <c r="J548" s="98"/>
    </row>
    <row r="549" spans="2:10" s="4" customFormat="1" ht="18.75" customHeight="1" x14ac:dyDescent="0.2">
      <c r="B549" s="46">
        <v>1</v>
      </c>
      <c r="C549" s="46">
        <v>2</v>
      </c>
      <c r="D549" s="46">
        <v>3</v>
      </c>
      <c r="E549" s="46">
        <v>4</v>
      </c>
      <c r="F549" s="46">
        <v>5</v>
      </c>
      <c r="G549" s="68"/>
      <c r="H549" s="151"/>
      <c r="I549" s="151"/>
      <c r="J549" s="98"/>
    </row>
    <row r="550" spans="2:10" s="4" customFormat="1" ht="12.95" customHeight="1" x14ac:dyDescent="0.2">
      <c r="B550" s="96">
        <v>1</v>
      </c>
      <c r="C550" s="361" t="s">
        <v>228</v>
      </c>
      <c r="D550" s="364">
        <f t="shared" ref="D550:D573" si="46">D452</f>
        <v>2124.63</v>
      </c>
      <c r="E550" s="364">
        <v>2124.63</v>
      </c>
      <c r="F550" s="86">
        <f t="shared" ref="F550:F574" si="47">E550/D550</f>
        <v>1</v>
      </c>
      <c r="G550" s="81"/>
      <c r="H550" s="162"/>
      <c r="I550" s="149"/>
      <c r="J550" s="98"/>
    </row>
    <row r="551" spans="2:10" s="4" customFormat="1" ht="12.95" customHeight="1" x14ac:dyDescent="0.2">
      <c r="B551" s="96">
        <v>2</v>
      </c>
      <c r="C551" s="361" t="s">
        <v>229</v>
      </c>
      <c r="D551" s="364">
        <f t="shared" si="46"/>
        <v>5619.35</v>
      </c>
      <c r="E551" s="364">
        <v>5619.35</v>
      </c>
      <c r="F551" s="86">
        <f t="shared" si="47"/>
        <v>1</v>
      </c>
      <c r="G551" s="81"/>
      <c r="H551" s="162"/>
      <c r="I551" s="149"/>
      <c r="J551" s="98"/>
    </row>
    <row r="552" spans="2:10" s="4" customFormat="1" ht="12.95" customHeight="1" x14ac:dyDescent="0.2">
      <c r="B552" s="96">
        <v>3</v>
      </c>
      <c r="C552" s="361" t="s">
        <v>230</v>
      </c>
      <c r="D552" s="364">
        <f t="shared" si="46"/>
        <v>6118.37</v>
      </c>
      <c r="E552" s="364">
        <v>6118.37</v>
      </c>
      <c r="F552" s="86">
        <f t="shared" si="47"/>
        <v>1</v>
      </c>
      <c r="G552" s="81"/>
      <c r="H552" s="162"/>
      <c r="I552" s="149"/>
      <c r="J552" s="98"/>
    </row>
    <row r="553" spans="2:10" s="4" customFormat="1" ht="12.95" customHeight="1" x14ac:dyDescent="0.2">
      <c r="B553" s="96">
        <v>4</v>
      </c>
      <c r="C553" s="361" t="s">
        <v>231</v>
      </c>
      <c r="D553" s="364">
        <f t="shared" si="46"/>
        <v>6613.82</v>
      </c>
      <c r="E553" s="364">
        <v>6613.82</v>
      </c>
      <c r="F553" s="86">
        <f t="shared" si="47"/>
        <v>1</v>
      </c>
      <c r="G553" s="81"/>
      <c r="H553" s="162"/>
      <c r="I553" s="149"/>
      <c r="J553" s="98"/>
    </row>
    <row r="554" spans="2:10" s="4" customFormat="1" ht="12.95" customHeight="1" x14ac:dyDescent="0.2">
      <c r="B554" s="96">
        <v>5</v>
      </c>
      <c r="C554" s="361" t="s">
        <v>232</v>
      </c>
      <c r="D554" s="364">
        <f t="shared" si="46"/>
        <v>4954.2199999999993</v>
      </c>
      <c r="E554" s="364">
        <v>4954.2199999999993</v>
      </c>
      <c r="F554" s="86">
        <f t="shared" si="47"/>
        <v>1</v>
      </c>
      <c r="G554" s="81"/>
      <c r="H554" s="162"/>
      <c r="I554" s="149"/>
      <c r="J554" s="98"/>
    </row>
    <row r="555" spans="2:10" s="4" customFormat="1" ht="12.95" customHeight="1" x14ac:dyDescent="0.2">
      <c r="B555" s="96">
        <v>6</v>
      </c>
      <c r="C555" s="361" t="s">
        <v>233</v>
      </c>
      <c r="D555" s="364">
        <f t="shared" si="46"/>
        <v>2918.52</v>
      </c>
      <c r="E555" s="364">
        <v>2918.52</v>
      </c>
      <c r="F555" s="86">
        <f t="shared" si="47"/>
        <v>1</v>
      </c>
      <c r="G555" s="81"/>
      <c r="H555" s="162"/>
      <c r="I555" s="149"/>
      <c r="J555" s="98"/>
    </row>
    <row r="556" spans="2:10" s="4" customFormat="1" ht="12.95" customHeight="1" x14ac:dyDescent="0.2">
      <c r="B556" s="96">
        <v>7</v>
      </c>
      <c r="C556" s="361" t="s">
        <v>234</v>
      </c>
      <c r="D556" s="364">
        <f t="shared" si="46"/>
        <v>6166.1100000000006</v>
      </c>
      <c r="E556" s="364">
        <v>6166.1100000000006</v>
      </c>
      <c r="F556" s="86">
        <f t="shared" si="47"/>
        <v>1</v>
      </c>
      <c r="G556" s="81"/>
      <c r="H556" s="162"/>
      <c r="I556" s="149"/>
      <c r="J556" s="98"/>
    </row>
    <row r="557" spans="2:10" s="4" customFormat="1" ht="12.95" customHeight="1" x14ac:dyDescent="0.2">
      <c r="B557" s="96">
        <v>8</v>
      </c>
      <c r="C557" s="361" t="s">
        <v>235</v>
      </c>
      <c r="D557" s="364">
        <f t="shared" si="46"/>
        <v>492.77</v>
      </c>
      <c r="E557" s="364">
        <v>492.77</v>
      </c>
      <c r="F557" s="86">
        <f t="shared" si="47"/>
        <v>1</v>
      </c>
      <c r="G557" s="81"/>
      <c r="H557" s="162"/>
      <c r="I557" s="149"/>
      <c r="J557" s="98"/>
    </row>
    <row r="558" spans="2:10" s="4" customFormat="1" ht="12.95" customHeight="1" x14ac:dyDescent="0.2">
      <c r="B558" s="96">
        <v>9</v>
      </c>
      <c r="C558" s="361" t="s">
        <v>236</v>
      </c>
      <c r="D558" s="364">
        <f t="shared" si="46"/>
        <v>6335.75</v>
      </c>
      <c r="E558" s="364">
        <v>6335.75</v>
      </c>
      <c r="F558" s="86">
        <f t="shared" si="47"/>
        <v>1</v>
      </c>
      <c r="G558" s="81"/>
      <c r="H558" s="162"/>
      <c r="I558" s="149"/>
      <c r="J558" s="98"/>
    </row>
    <row r="559" spans="2:10" s="4" customFormat="1" ht="12.95" customHeight="1" x14ac:dyDescent="0.2">
      <c r="B559" s="96">
        <v>10</v>
      </c>
      <c r="C559" s="361" t="s">
        <v>237</v>
      </c>
      <c r="D559" s="364">
        <f t="shared" si="46"/>
        <v>5490.03</v>
      </c>
      <c r="E559" s="364">
        <v>5490.03</v>
      </c>
      <c r="F559" s="86">
        <f t="shared" si="47"/>
        <v>1</v>
      </c>
      <c r="G559" s="81"/>
      <c r="H559" s="162"/>
      <c r="I559" s="149"/>
      <c r="J559" s="98"/>
    </row>
    <row r="560" spans="2:10" s="4" customFormat="1" ht="12.95" customHeight="1" x14ac:dyDescent="0.2">
      <c r="B560" s="96">
        <v>11</v>
      </c>
      <c r="C560" s="361" t="s">
        <v>238</v>
      </c>
      <c r="D560" s="364">
        <f t="shared" si="46"/>
        <v>3344.5299999999997</v>
      </c>
      <c r="E560" s="364">
        <v>3344.5299999999997</v>
      </c>
      <c r="F560" s="86">
        <f t="shared" si="47"/>
        <v>1</v>
      </c>
      <c r="G560" s="81"/>
      <c r="H560" s="162"/>
      <c r="I560" s="149"/>
      <c r="J560" s="98"/>
    </row>
    <row r="561" spans="2:10" s="4" customFormat="1" ht="12.95" customHeight="1" x14ac:dyDescent="0.2">
      <c r="B561" s="96">
        <v>12</v>
      </c>
      <c r="C561" s="361" t="s">
        <v>239</v>
      </c>
      <c r="D561" s="364">
        <f t="shared" si="46"/>
        <v>2998.96</v>
      </c>
      <c r="E561" s="364">
        <v>2998.96</v>
      </c>
      <c r="F561" s="86">
        <f t="shared" si="47"/>
        <v>1</v>
      </c>
      <c r="G561" s="81"/>
      <c r="H561" s="162"/>
      <c r="I561" s="149"/>
      <c r="J561" s="98"/>
    </row>
    <row r="562" spans="2:10" s="4" customFormat="1" ht="12.95" customHeight="1" x14ac:dyDescent="0.2">
      <c r="B562" s="96">
        <v>13</v>
      </c>
      <c r="C562" s="361" t="s">
        <v>240</v>
      </c>
      <c r="D562" s="364">
        <f t="shared" si="46"/>
        <v>7671.26</v>
      </c>
      <c r="E562" s="364">
        <v>7671.26</v>
      </c>
      <c r="F562" s="86">
        <f t="shared" si="47"/>
        <v>1</v>
      </c>
      <c r="G562" s="81"/>
      <c r="H562" s="162"/>
      <c r="I562" s="149"/>
      <c r="J562" s="98"/>
    </row>
    <row r="563" spans="2:10" s="4" customFormat="1" ht="12.95" customHeight="1" x14ac:dyDescent="0.2">
      <c r="B563" s="96">
        <v>14</v>
      </c>
      <c r="C563" s="361" t="s">
        <v>241</v>
      </c>
      <c r="D563" s="364">
        <f t="shared" si="46"/>
        <v>14529.97</v>
      </c>
      <c r="E563" s="364">
        <v>14529.970000000001</v>
      </c>
      <c r="F563" s="86">
        <f t="shared" si="47"/>
        <v>1.0000000000000002</v>
      </c>
      <c r="G563" s="81"/>
      <c r="H563" s="162"/>
      <c r="I563" s="149"/>
      <c r="J563" s="98"/>
    </row>
    <row r="564" spans="2:10" s="4" customFormat="1" ht="12.95" customHeight="1" x14ac:dyDescent="0.2">
      <c r="B564" s="96">
        <v>15</v>
      </c>
      <c r="C564" s="361" t="s">
        <v>242</v>
      </c>
      <c r="D564" s="364">
        <f t="shared" si="46"/>
        <v>7560.25</v>
      </c>
      <c r="E564" s="364">
        <v>7560.25</v>
      </c>
      <c r="F564" s="86">
        <f t="shared" si="47"/>
        <v>1</v>
      </c>
      <c r="G564" s="81"/>
      <c r="H564" s="162"/>
      <c r="I564" s="149"/>
      <c r="J564" s="98"/>
    </row>
    <row r="565" spans="2:10" s="4" customFormat="1" ht="12.95" customHeight="1" x14ac:dyDescent="0.2">
      <c r="B565" s="96">
        <v>16</v>
      </c>
      <c r="C565" s="361" t="s">
        <v>243</v>
      </c>
      <c r="D565" s="364">
        <f t="shared" si="46"/>
        <v>7646.21</v>
      </c>
      <c r="E565" s="364">
        <v>7646.21</v>
      </c>
      <c r="F565" s="86">
        <f t="shared" si="47"/>
        <v>1</v>
      </c>
      <c r="G565" s="81"/>
      <c r="H565" s="162"/>
      <c r="I565" s="149"/>
      <c r="J565" s="98"/>
    </row>
    <row r="566" spans="2:10" s="4" customFormat="1" ht="12.95" customHeight="1" x14ac:dyDescent="0.2">
      <c r="B566" s="96">
        <v>17</v>
      </c>
      <c r="C566" s="361" t="s">
        <v>244</v>
      </c>
      <c r="D566" s="364">
        <f t="shared" si="46"/>
        <v>7283.88</v>
      </c>
      <c r="E566" s="364">
        <v>7283.8799999999992</v>
      </c>
      <c r="F566" s="86">
        <f t="shared" si="47"/>
        <v>0.99999999999999989</v>
      </c>
      <c r="G566" s="81"/>
      <c r="H566" s="162"/>
      <c r="I566" s="149"/>
      <c r="J566" s="98"/>
    </row>
    <row r="567" spans="2:10" s="4" customFormat="1" ht="12.95" customHeight="1" x14ac:dyDescent="0.2">
      <c r="B567" s="96">
        <v>18</v>
      </c>
      <c r="C567" s="361" t="s">
        <v>245</v>
      </c>
      <c r="D567" s="364">
        <f t="shared" si="46"/>
        <v>10547.14</v>
      </c>
      <c r="E567" s="364">
        <v>10547.14</v>
      </c>
      <c r="F567" s="86">
        <f t="shared" si="47"/>
        <v>1</v>
      </c>
      <c r="G567" s="81"/>
      <c r="H567" s="162"/>
      <c r="I567" s="149"/>
      <c r="J567" s="98"/>
    </row>
    <row r="568" spans="2:10" s="4" customFormat="1" ht="12.95" customHeight="1" x14ac:dyDescent="0.2">
      <c r="B568" s="96">
        <v>19</v>
      </c>
      <c r="C568" s="361" t="s">
        <v>246</v>
      </c>
      <c r="D568" s="364">
        <f t="shared" si="46"/>
        <v>12372.92</v>
      </c>
      <c r="E568" s="364">
        <v>12372.92</v>
      </c>
      <c r="F568" s="86">
        <f t="shared" si="47"/>
        <v>1</v>
      </c>
      <c r="G568" s="81"/>
      <c r="H568" s="162"/>
      <c r="I568" s="149"/>
      <c r="J568" s="98"/>
    </row>
    <row r="569" spans="2:10" s="4" customFormat="1" ht="12.95" customHeight="1" x14ac:dyDescent="0.2">
      <c r="B569" s="96">
        <v>20</v>
      </c>
      <c r="C569" s="361" t="s">
        <v>247</v>
      </c>
      <c r="D569" s="364">
        <f t="shared" si="46"/>
        <v>5415.1</v>
      </c>
      <c r="E569" s="364">
        <v>5415.1</v>
      </c>
      <c r="F569" s="86">
        <f t="shared" si="47"/>
        <v>1</v>
      </c>
      <c r="G569" s="81"/>
      <c r="H569" s="162"/>
      <c r="I569" s="149"/>
      <c r="J569" s="98"/>
    </row>
    <row r="570" spans="2:10" s="4" customFormat="1" ht="12.95" customHeight="1" x14ac:dyDescent="0.2">
      <c r="B570" s="96">
        <v>21</v>
      </c>
      <c r="C570" s="361" t="s">
        <v>248</v>
      </c>
      <c r="D570" s="364">
        <f t="shared" si="46"/>
        <v>1353.45</v>
      </c>
      <c r="E570" s="364">
        <v>1353.45</v>
      </c>
      <c r="F570" s="86">
        <f t="shared" si="47"/>
        <v>1</v>
      </c>
      <c r="G570" s="81"/>
      <c r="H570" s="162" t="s">
        <v>12</v>
      </c>
      <c r="I570" s="149"/>
      <c r="J570" s="98"/>
    </row>
    <row r="571" spans="2:10" s="4" customFormat="1" ht="12.95" customHeight="1" x14ac:dyDescent="0.2">
      <c r="B571" s="96">
        <v>22</v>
      </c>
      <c r="C571" s="361" t="s">
        <v>249</v>
      </c>
      <c r="D571" s="364">
        <f t="shared" si="46"/>
        <v>3134.83</v>
      </c>
      <c r="E571" s="364">
        <v>3134.83</v>
      </c>
      <c r="F571" s="86">
        <f t="shared" si="47"/>
        <v>1</v>
      </c>
      <c r="G571" s="81"/>
      <c r="H571" s="162"/>
      <c r="I571" s="149"/>
      <c r="J571" s="98"/>
    </row>
    <row r="572" spans="2:10" s="4" customFormat="1" ht="12.95" customHeight="1" x14ac:dyDescent="0.2">
      <c r="B572" s="96">
        <v>23</v>
      </c>
      <c r="C572" s="361" t="s">
        <v>250</v>
      </c>
      <c r="D572" s="364">
        <f t="shared" si="46"/>
        <v>2781.02</v>
      </c>
      <c r="E572" s="364">
        <v>2781.02</v>
      </c>
      <c r="F572" s="86">
        <f t="shared" si="47"/>
        <v>1</v>
      </c>
      <c r="G572" s="81"/>
      <c r="H572" s="162"/>
      <c r="I572" s="149"/>
      <c r="J572" s="98"/>
    </row>
    <row r="573" spans="2:10" s="4" customFormat="1" ht="12.95" customHeight="1" x14ac:dyDescent="0.2">
      <c r="B573" s="96">
        <v>24</v>
      </c>
      <c r="C573" s="361" t="s">
        <v>251</v>
      </c>
      <c r="D573" s="364">
        <f t="shared" si="46"/>
        <v>296.53999999999996</v>
      </c>
      <c r="E573" s="364">
        <v>296.53999999999996</v>
      </c>
      <c r="F573" s="86">
        <f t="shared" si="47"/>
        <v>1</v>
      </c>
      <c r="G573" s="81"/>
      <c r="H573" s="162"/>
      <c r="I573" s="149"/>
      <c r="J573" s="98"/>
    </row>
    <row r="574" spans="2:10" s="4" customFormat="1" ht="12.95" customHeight="1" x14ac:dyDescent="0.2">
      <c r="B574" s="18"/>
      <c r="C574" s="1" t="s">
        <v>26</v>
      </c>
      <c r="D574" s="130">
        <f>SUM(D550:D573)</f>
        <v>133769.63</v>
      </c>
      <c r="E574" s="130">
        <f>SUM(E550:E573)</f>
        <v>133769.63000000003</v>
      </c>
      <c r="F574" s="82">
        <f t="shared" si="47"/>
        <v>1.0000000000000002</v>
      </c>
      <c r="G574" s="21"/>
      <c r="H574" s="162"/>
      <c r="I574" s="149"/>
      <c r="J574" s="98"/>
    </row>
    <row r="575" spans="2:10" s="4" customFormat="1" ht="23.25" customHeight="1" x14ac:dyDescent="0.2">
      <c r="B575" s="476" t="s">
        <v>198</v>
      </c>
      <c r="C575" s="476"/>
      <c r="D575" s="476"/>
      <c r="E575" s="476"/>
      <c r="F575" s="476"/>
      <c r="G575" s="476"/>
      <c r="H575" s="476"/>
      <c r="I575" s="476"/>
      <c r="J575" s="98"/>
    </row>
    <row r="576" spans="2:10" s="4" customFormat="1" x14ac:dyDescent="0.2">
      <c r="B576" s="213"/>
      <c r="C576" s="23"/>
      <c r="D576" s="23"/>
      <c r="E576" s="151"/>
      <c r="F576" s="23"/>
      <c r="G576" s="23"/>
      <c r="H576" s="151"/>
      <c r="I576" s="151"/>
      <c r="J576" s="98"/>
    </row>
    <row r="577" spans="2:10" s="4" customFormat="1" ht="27.75" customHeight="1" x14ac:dyDescent="0.2">
      <c r="B577" s="478" t="s">
        <v>217</v>
      </c>
      <c r="C577" s="476"/>
      <c r="D577" s="476"/>
      <c r="E577" s="476"/>
      <c r="F577" s="476"/>
      <c r="G577" s="476"/>
      <c r="H577" s="476"/>
      <c r="I577" s="476"/>
      <c r="J577" s="98"/>
    </row>
    <row r="578" spans="2:10" s="4" customFormat="1" ht="12" customHeight="1" x14ac:dyDescent="0.2">
      <c r="B578" s="179"/>
      <c r="C578" s="23"/>
      <c r="D578" s="23"/>
      <c r="E578" s="151"/>
      <c r="F578" s="23"/>
      <c r="G578" s="23"/>
      <c r="H578" s="151"/>
      <c r="I578" s="151"/>
      <c r="J578" s="98"/>
    </row>
    <row r="579" spans="2:10" s="4" customFormat="1" ht="42.75" x14ac:dyDescent="0.2">
      <c r="B579" s="50" t="s">
        <v>29</v>
      </c>
      <c r="C579" s="50" t="s">
        <v>30</v>
      </c>
      <c r="D579" s="50" t="s">
        <v>60</v>
      </c>
      <c r="E579" s="50" t="s">
        <v>61</v>
      </c>
      <c r="F579" s="50" t="s">
        <v>62</v>
      </c>
      <c r="G579" s="26"/>
      <c r="H579" s="149"/>
      <c r="I579" s="149"/>
      <c r="J579" s="98"/>
    </row>
    <row r="580" spans="2:10" s="28" customFormat="1" x14ac:dyDescent="0.2">
      <c r="B580" s="51">
        <v>1</v>
      </c>
      <c r="C580" s="51">
        <v>2</v>
      </c>
      <c r="D580" s="51">
        <v>3</v>
      </c>
      <c r="E580" s="51">
        <v>4</v>
      </c>
      <c r="F580" s="51">
        <v>5</v>
      </c>
      <c r="G580" s="56"/>
      <c r="H580" s="170"/>
      <c r="I580" s="170"/>
      <c r="J580" s="145"/>
    </row>
    <row r="581" spans="2:10" s="4" customFormat="1" ht="12.95" customHeight="1" x14ac:dyDescent="0.2">
      <c r="B581" s="96">
        <v>1</v>
      </c>
      <c r="C581" s="361" t="s">
        <v>228</v>
      </c>
      <c r="D581" s="86">
        <f t="shared" ref="D581:D605" si="48">F383</f>
        <v>0.71134146598402959</v>
      </c>
      <c r="E581" s="86">
        <f>F550</f>
        <v>1</v>
      </c>
      <c r="F581" s="88">
        <f>E581-D581</f>
        <v>0.28865853401597041</v>
      </c>
      <c r="G581" s="81"/>
      <c r="H581" s="162"/>
      <c r="I581" s="149"/>
      <c r="J581" s="98"/>
    </row>
    <row r="582" spans="2:10" s="4" customFormat="1" ht="12.95" customHeight="1" x14ac:dyDescent="0.2">
      <c r="B582" s="96">
        <v>2</v>
      </c>
      <c r="C582" s="361" t="s">
        <v>229</v>
      </c>
      <c r="D582" s="86">
        <f t="shared" si="48"/>
        <v>0.78365884066693825</v>
      </c>
      <c r="E582" s="86">
        <f t="shared" ref="E582:E605" si="49">F551</f>
        <v>1</v>
      </c>
      <c r="F582" s="88">
        <f t="shared" ref="F582:F605" si="50">E582-D582</f>
        <v>0.21634115933306175</v>
      </c>
      <c r="G582" s="81"/>
      <c r="H582" s="162"/>
      <c r="I582" s="149"/>
      <c r="J582" s="98"/>
    </row>
    <row r="583" spans="2:10" s="4" customFormat="1" ht="12.95" customHeight="1" x14ac:dyDescent="0.2">
      <c r="B583" s="96">
        <v>3</v>
      </c>
      <c r="C583" s="361" t="s">
        <v>230</v>
      </c>
      <c r="D583" s="86">
        <f t="shared" si="48"/>
        <v>0.85369715630378018</v>
      </c>
      <c r="E583" s="86">
        <f t="shared" si="49"/>
        <v>1</v>
      </c>
      <c r="F583" s="88">
        <f t="shared" si="50"/>
        <v>0.14630284369621982</v>
      </c>
      <c r="G583" s="81"/>
      <c r="H583" s="162"/>
      <c r="I583" s="149"/>
      <c r="J583" s="98"/>
    </row>
    <row r="584" spans="2:10" s="4" customFormat="1" ht="12.95" customHeight="1" x14ac:dyDescent="0.2">
      <c r="B584" s="96">
        <v>4</v>
      </c>
      <c r="C584" s="361" t="s">
        <v>231</v>
      </c>
      <c r="D584" s="86">
        <f t="shared" si="48"/>
        <v>0.85757439955374826</v>
      </c>
      <c r="E584" s="86">
        <f t="shared" si="49"/>
        <v>1</v>
      </c>
      <c r="F584" s="88">
        <f t="shared" si="50"/>
        <v>0.14242560044625174</v>
      </c>
      <c r="G584" s="81"/>
      <c r="H584" s="162"/>
      <c r="I584" s="149"/>
      <c r="J584" s="98"/>
    </row>
    <row r="585" spans="2:10" s="4" customFormat="1" ht="12.95" customHeight="1" x14ac:dyDescent="0.2">
      <c r="B585" s="96">
        <v>5</v>
      </c>
      <c r="C585" s="361" t="s">
        <v>232</v>
      </c>
      <c r="D585" s="86">
        <f t="shared" si="48"/>
        <v>0.65971234852126392</v>
      </c>
      <c r="E585" s="86">
        <f t="shared" si="49"/>
        <v>1</v>
      </c>
      <c r="F585" s="88">
        <f t="shared" si="50"/>
        <v>0.34028765147873608</v>
      </c>
      <c r="G585" s="81"/>
      <c r="H585" s="162"/>
      <c r="I585" s="149"/>
      <c r="J585" s="98"/>
    </row>
    <row r="586" spans="2:10" s="4" customFormat="1" ht="12.95" customHeight="1" x14ac:dyDescent="0.2">
      <c r="B586" s="96">
        <v>6</v>
      </c>
      <c r="C586" s="361" t="s">
        <v>233</v>
      </c>
      <c r="D586" s="86">
        <f t="shared" si="48"/>
        <v>0.66842955330150089</v>
      </c>
      <c r="E586" s="86">
        <f t="shared" si="49"/>
        <v>1</v>
      </c>
      <c r="F586" s="88">
        <f t="shared" si="50"/>
        <v>0.33157044669849911</v>
      </c>
      <c r="G586" s="81"/>
      <c r="H586" s="162"/>
      <c r="I586" s="149"/>
      <c r="J586" s="98"/>
    </row>
    <row r="587" spans="2:10" s="4" customFormat="1" ht="12.95" customHeight="1" x14ac:dyDescent="0.2">
      <c r="B587" s="96">
        <v>7</v>
      </c>
      <c r="C587" s="361" t="s">
        <v>234</v>
      </c>
      <c r="D587" s="86">
        <f t="shared" si="48"/>
        <v>0.69677878185459097</v>
      </c>
      <c r="E587" s="86">
        <f t="shared" si="49"/>
        <v>1</v>
      </c>
      <c r="F587" s="88">
        <f t="shared" si="50"/>
        <v>0.30322121814540903</v>
      </c>
      <c r="G587" s="81"/>
      <c r="H587" s="162"/>
      <c r="I587" s="149"/>
      <c r="J587" s="98"/>
    </row>
    <row r="588" spans="2:10" s="4" customFormat="1" ht="12.95" customHeight="1" x14ac:dyDescent="0.2">
      <c r="B588" s="96">
        <v>8</v>
      </c>
      <c r="C588" s="361" t="s">
        <v>235</v>
      </c>
      <c r="D588" s="86">
        <f t="shared" si="48"/>
        <v>0.83866894383982271</v>
      </c>
      <c r="E588" s="86">
        <f t="shared" si="49"/>
        <v>1</v>
      </c>
      <c r="F588" s="88">
        <f t="shared" si="50"/>
        <v>0.16133105616017729</v>
      </c>
      <c r="G588" s="81"/>
      <c r="H588" s="162"/>
      <c r="I588" s="149"/>
      <c r="J588" s="98"/>
    </row>
    <row r="589" spans="2:10" s="4" customFormat="1" ht="12.95" customHeight="1" x14ac:dyDescent="0.2">
      <c r="B589" s="96">
        <v>9</v>
      </c>
      <c r="C589" s="361" t="s">
        <v>236</v>
      </c>
      <c r="D589" s="86">
        <f t="shared" si="48"/>
        <v>0.80837836959317544</v>
      </c>
      <c r="E589" s="86">
        <f t="shared" si="49"/>
        <v>1</v>
      </c>
      <c r="F589" s="88">
        <f t="shared" si="50"/>
        <v>0.19162163040682456</v>
      </c>
      <c r="G589" s="81"/>
      <c r="H589" s="162"/>
      <c r="I589" s="149"/>
      <c r="J589" s="98"/>
    </row>
    <row r="590" spans="2:10" s="4" customFormat="1" ht="12.95" customHeight="1" x14ac:dyDescent="0.2">
      <c r="B590" s="96">
        <v>10</v>
      </c>
      <c r="C590" s="361" t="s">
        <v>237</v>
      </c>
      <c r="D590" s="86">
        <f t="shared" si="48"/>
        <v>0.70557625941051372</v>
      </c>
      <c r="E590" s="86">
        <f t="shared" si="49"/>
        <v>1</v>
      </c>
      <c r="F590" s="88">
        <f t="shared" si="50"/>
        <v>0.29442374058948628</v>
      </c>
      <c r="G590" s="81"/>
      <c r="H590" s="162"/>
      <c r="I590" s="149"/>
      <c r="J590" s="98"/>
    </row>
    <row r="591" spans="2:10" s="4" customFormat="1" ht="12.95" customHeight="1" x14ac:dyDescent="0.2">
      <c r="B591" s="96">
        <v>11</v>
      </c>
      <c r="C591" s="361" t="s">
        <v>238</v>
      </c>
      <c r="D591" s="86">
        <f t="shared" si="48"/>
        <v>0.73771501386020411</v>
      </c>
      <c r="E591" s="86">
        <f t="shared" si="49"/>
        <v>1</v>
      </c>
      <c r="F591" s="88">
        <f t="shared" si="50"/>
        <v>0.26228498613979589</v>
      </c>
      <c r="G591" s="81"/>
      <c r="H591" s="162"/>
      <c r="I591" s="149"/>
      <c r="J591" s="98"/>
    </row>
    <row r="592" spans="2:10" s="4" customFormat="1" ht="12.95" customHeight="1" x14ac:dyDescent="0.2">
      <c r="B592" s="96">
        <v>12</v>
      </c>
      <c r="C592" s="361" t="s">
        <v>239</v>
      </c>
      <c r="D592" s="86">
        <f t="shared" si="48"/>
        <v>0.44813691061618433</v>
      </c>
      <c r="E592" s="86">
        <f t="shared" si="49"/>
        <v>1</v>
      </c>
      <c r="F592" s="88">
        <f t="shared" si="50"/>
        <v>0.55186308938381567</v>
      </c>
      <c r="G592" s="81"/>
      <c r="H592" s="162"/>
      <c r="I592" s="149"/>
      <c r="J592" s="98"/>
    </row>
    <row r="593" spans="2:10" s="4" customFormat="1" ht="12.95" customHeight="1" x14ac:dyDescent="0.2">
      <c r="B593" s="96">
        <v>13</v>
      </c>
      <c r="C593" s="361" t="s">
        <v>240</v>
      </c>
      <c r="D593" s="86">
        <f t="shared" si="48"/>
        <v>0.8133864319558155</v>
      </c>
      <c r="E593" s="86">
        <f t="shared" si="49"/>
        <v>1</v>
      </c>
      <c r="F593" s="88">
        <f t="shared" si="50"/>
        <v>0.1866135680441845</v>
      </c>
      <c r="G593" s="81"/>
      <c r="H593" s="162"/>
      <c r="I593" s="149"/>
      <c r="J593" s="98"/>
    </row>
    <row r="594" spans="2:10" s="4" customFormat="1" ht="12.95" customHeight="1" x14ac:dyDescent="0.2">
      <c r="B594" s="96">
        <v>14</v>
      </c>
      <c r="C594" s="361" t="s">
        <v>241</v>
      </c>
      <c r="D594" s="86">
        <f t="shared" si="48"/>
        <v>0.79552070557652022</v>
      </c>
      <c r="E594" s="86">
        <f t="shared" si="49"/>
        <v>1.0000000000000002</v>
      </c>
      <c r="F594" s="88">
        <f t="shared" si="50"/>
        <v>0.20447929442348001</v>
      </c>
      <c r="G594" s="81"/>
      <c r="H594" s="162"/>
      <c r="I594" s="149"/>
      <c r="J594" s="98"/>
    </row>
    <row r="595" spans="2:10" s="4" customFormat="1" ht="12.95" customHeight="1" x14ac:dyDescent="0.2">
      <c r="B595" s="96">
        <v>15</v>
      </c>
      <c r="C595" s="361" t="s">
        <v>242</v>
      </c>
      <c r="D595" s="86">
        <f t="shared" si="48"/>
        <v>0.81950917094872033</v>
      </c>
      <c r="E595" s="86">
        <f t="shared" si="49"/>
        <v>1</v>
      </c>
      <c r="F595" s="88">
        <f t="shared" si="50"/>
        <v>0.18049082905127967</v>
      </c>
      <c r="G595" s="81"/>
      <c r="H595" s="162"/>
      <c r="I595" s="149"/>
      <c r="J595" s="98"/>
    </row>
    <row r="596" spans="2:10" s="4" customFormat="1" ht="12.95" customHeight="1" x14ac:dyDescent="0.2">
      <c r="B596" s="96">
        <v>16</v>
      </c>
      <c r="C596" s="361" t="s">
        <v>243</v>
      </c>
      <c r="D596" s="86">
        <f t="shared" si="48"/>
        <v>0.79661214433429128</v>
      </c>
      <c r="E596" s="86">
        <f t="shared" si="49"/>
        <v>1</v>
      </c>
      <c r="F596" s="88">
        <f t="shared" si="50"/>
        <v>0.20338785566570872</v>
      </c>
      <c r="G596" s="81"/>
      <c r="H596" s="162"/>
      <c r="I596" s="149"/>
      <c r="J596" s="98"/>
    </row>
    <row r="597" spans="2:10" s="4" customFormat="1" ht="12.95" customHeight="1" x14ac:dyDescent="0.2">
      <c r="B597" s="96">
        <v>17</v>
      </c>
      <c r="C597" s="361" t="s">
        <v>244</v>
      </c>
      <c r="D597" s="86">
        <f t="shared" si="48"/>
        <v>0.74788790777487268</v>
      </c>
      <c r="E597" s="86">
        <f t="shared" si="49"/>
        <v>0.99999999999999989</v>
      </c>
      <c r="F597" s="88">
        <f t="shared" si="50"/>
        <v>0.2521120922251272</v>
      </c>
      <c r="G597" s="81"/>
      <c r="H597" s="162"/>
      <c r="I597" s="149"/>
      <c r="J597" s="98"/>
    </row>
    <row r="598" spans="2:10" s="4" customFormat="1" ht="12.95" customHeight="1" x14ac:dyDescent="0.2">
      <c r="B598" s="96">
        <v>18</v>
      </c>
      <c r="C598" s="361" t="s">
        <v>245</v>
      </c>
      <c r="D598" s="86">
        <f t="shared" si="48"/>
        <v>0.77289996098941716</v>
      </c>
      <c r="E598" s="86">
        <f t="shared" si="49"/>
        <v>1</v>
      </c>
      <c r="F598" s="88">
        <f t="shared" si="50"/>
        <v>0.22710003901058284</v>
      </c>
      <c r="G598" s="81"/>
      <c r="H598" s="162"/>
      <c r="I598" s="149"/>
      <c r="J598" s="98"/>
    </row>
    <row r="599" spans="2:10" s="4" customFormat="1" ht="12.95" customHeight="1" x14ac:dyDescent="0.2">
      <c r="B599" s="96">
        <v>19</v>
      </c>
      <c r="C599" s="361" t="s">
        <v>246</v>
      </c>
      <c r="D599" s="86">
        <f t="shared" si="48"/>
        <v>0.77269567017008389</v>
      </c>
      <c r="E599" s="86">
        <f t="shared" si="49"/>
        <v>1</v>
      </c>
      <c r="F599" s="88">
        <f t="shared" si="50"/>
        <v>0.22730432982991611</v>
      </c>
      <c r="G599" s="81"/>
      <c r="H599" s="162"/>
      <c r="I599" s="149"/>
      <c r="J599" s="98"/>
    </row>
    <row r="600" spans="2:10" s="4" customFormat="1" ht="12.95" customHeight="1" x14ac:dyDescent="0.2">
      <c r="B600" s="96">
        <v>20</v>
      </c>
      <c r="C600" s="361" t="s">
        <v>247</v>
      </c>
      <c r="D600" s="86">
        <f t="shared" si="48"/>
        <v>0.75387755844447901</v>
      </c>
      <c r="E600" s="86">
        <f t="shared" si="49"/>
        <v>1</v>
      </c>
      <c r="F600" s="88">
        <f t="shared" si="50"/>
        <v>0.24612244155552099</v>
      </c>
      <c r="G600" s="81"/>
      <c r="H600" s="162"/>
      <c r="I600" s="149"/>
      <c r="J600" s="98"/>
    </row>
    <row r="601" spans="2:10" s="4" customFormat="1" ht="12.95" customHeight="1" x14ac:dyDescent="0.2">
      <c r="B601" s="96">
        <v>21</v>
      </c>
      <c r="C601" s="361" t="s">
        <v>248</v>
      </c>
      <c r="D601" s="86">
        <f t="shared" si="48"/>
        <v>0.32570838887216752</v>
      </c>
      <c r="E601" s="86">
        <f t="shared" si="49"/>
        <v>1</v>
      </c>
      <c r="F601" s="88">
        <f t="shared" si="50"/>
        <v>0.67429161112783254</v>
      </c>
      <c r="G601" s="81"/>
      <c r="H601" s="162"/>
      <c r="I601" s="149"/>
      <c r="J601" s="98"/>
    </row>
    <row r="602" spans="2:10" s="4" customFormat="1" ht="12.95" customHeight="1" x14ac:dyDescent="0.2">
      <c r="B602" s="96">
        <v>22</v>
      </c>
      <c r="C602" s="361" t="s">
        <v>249</v>
      </c>
      <c r="D602" s="86">
        <f t="shared" si="48"/>
        <v>0.72806253606091953</v>
      </c>
      <c r="E602" s="86">
        <f t="shared" si="49"/>
        <v>1</v>
      </c>
      <c r="F602" s="88">
        <f t="shared" si="50"/>
        <v>0.27193746393908047</v>
      </c>
      <c r="G602" s="81"/>
      <c r="H602" s="162"/>
      <c r="I602" s="149"/>
      <c r="J602" s="98"/>
    </row>
    <row r="603" spans="2:10" s="4" customFormat="1" ht="12.95" customHeight="1" x14ac:dyDescent="0.2">
      <c r="B603" s="96">
        <v>23</v>
      </c>
      <c r="C603" s="361" t="s">
        <v>250</v>
      </c>
      <c r="D603" s="86">
        <f t="shared" si="48"/>
        <v>0.55945002470478966</v>
      </c>
      <c r="E603" s="86">
        <f t="shared" si="49"/>
        <v>1</v>
      </c>
      <c r="F603" s="88">
        <f t="shared" si="50"/>
        <v>0.44054997529521034</v>
      </c>
      <c r="G603" s="81"/>
      <c r="H603" s="162"/>
      <c r="I603" s="149"/>
      <c r="J603" s="98"/>
    </row>
    <row r="604" spans="2:10" s="4" customFormat="1" ht="12.95" customHeight="1" x14ac:dyDescent="0.2">
      <c r="B604" s="96">
        <v>24</v>
      </c>
      <c r="C604" s="361" t="s">
        <v>251</v>
      </c>
      <c r="D604" s="86">
        <f t="shared" si="48"/>
        <v>0.88989719823682145</v>
      </c>
      <c r="E604" s="86">
        <f t="shared" si="49"/>
        <v>1</v>
      </c>
      <c r="F604" s="88">
        <f t="shared" si="50"/>
        <v>0.11010280176317855</v>
      </c>
      <c r="G604" s="81"/>
      <c r="H604" s="162"/>
      <c r="I604" s="149"/>
      <c r="J604" s="98"/>
    </row>
    <row r="605" spans="2:10" s="4" customFormat="1" ht="12.95" customHeight="1" x14ac:dyDescent="0.2">
      <c r="B605" s="18"/>
      <c r="C605" s="1" t="s">
        <v>26</v>
      </c>
      <c r="D605" s="86">
        <f t="shared" si="48"/>
        <v>0.7581356339976113</v>
      </c>
      <c r="E605" s="86">
        <f t="shared" si="49"/>
        <v>1.0000000000000002</v>
      </c>
      <c r="F605" s="87">
        <f t="shared" si="50"/>
        <v>0.24186436600238892</v>
      </c>
      <c r="G605" s="21"/>
      <c r="H605" s="162"/>
      <c r="I605" s="149"/>
      <c r="J605" s="98"/>
    </row>
    <row r="606" spans="2:10" s="4" customFormat="1" ht="14.25" customHeight="1" x14ac:dyDescent="0.2">
      <c r="B606" s="209"/>
      <c r="C606" s="41"/>
      <c r="D606" s="365"/>
      <c r="E606" s="365"/>
      <c r="F606" s="366"/>
      <c r="G606" s="42"/>
      <c r="H606" s="168" t="s">
        <v>12</v>
      </c>
      <c r="I606" s="149"/>
      <c r="J606" s="98"/>
    </row>
    <row r="607" spans="2:10" s="4" customFormat="1" x14ac:dyDescent="0.2">
      <c r="B607" s="476" t="s">
        <v>154</v>
      </c>
      <c r="C607" s="476"/>
      <c r="D607" s="476"/>
      <c r="E607" s="476"/>
      <c r="F607" s="476"/>
      <c r="G607" s="476"/>
      <c r="H607" s="476"/>
      <c r="I607" s="476"/>
      <c r="J607" s="98"/>
    </row>
    <row r="608" spans="2:10" s="4" customFormat="1" ht="11.25" customHeight="1" x14ac:dyDescent="0.2">
      <c r="B608" s="179"/>
      <c r="C608" s="23"/>
      <c r="D608" s="23"/>
      <c r="E608" s="151"/>
      <c r="F608" s="23"/>
      <c r="G608" s="23"/>
      <c r="H608" s="151"/>
      <c r="I608" s="151"/>
      <c r="J608" s="98"/>
    </row>
    <row r="609" spans="2:20" s="4" customFormat="1" ht="14.25" customHeight="1" x14ac:dyDescent="0.2">
      <c r="B609" s="179"/>
      <c r="C609" s="23"/>
      <c r="D609" s="23"/>
      <c r="E609" s="151"/>
      <c r="G609" s="31" t="s">
        <v>63</v>
      </c>
      <c r="H609" s="151"/>
      <c r="I609" s="151"/>
      <c r="J609" s="98"/>
    </row>
    <row r="610" spans="2:20" s="4" customFormat="1" ht="59.25" customHeight="1" x14ac:dyDescent="0.2">
      <c r="B610" s="50" t="s">
        <v>29</v>
      </c>
      <c r="C610" s="50" t="s">
        <v>30</v>
      </c>
      <c r="D610" s="72" t="s">
        <v>278</v>
      </c>
      <c r="E610" s="72" t="s">
        <v>64</v>
      </c>
      <c r="F610" s="72" t="s">
        <v>65</v>
      </c>
      <c r="G610" s="50" t="s">
        <v>66</v>
      </c>
      <c r="H610" s="149"/>
      <c r="I610" s="149"/>
      <c r="J610" s="98"/>
    </row>
    <row r="611" spans="2:20" s="4" customFormat="1" ht="15" customHeight="1" x14ac:dyDescent="0.2">
      <c r="B611" s="24">
        <v>1</v>
      </c>
      <c r="C611" s="24">
        <v>2</v>
      </c>
      <c r="D611" s="25">
        <v>3</v>
      </c>
      <c r="E611" s="25">
        <v>4</v>
      </c>
      <c r="F611" s="25">
        <v>5</v>
      </c>
      <c r="G611" s="24">
        <v>6</v>
      </c>
      <c r="H611" s="149"/>
      <c r="I611" s="149"/>
      <c r="J611" s="98"/>
    </row>
    <row r="612" spans="2:20" s="4" customFormat="1" ht="12.95" customHeight="1" x14ac:dyDescent="0.2">
      <c r="B612" s="96">
        <v>1</v>
      </c>
      <c r="C612" s="361" t="s">
        <v>228</v>
      </c>
      <c r="D612" s="153">
        <f>E243</f>
        <v>39166250</v>
      </c>
      <c r="E612" s="84">
        <v>4767.0390000000007</v>
      </c>
      <c r="F612" s="196">
        <f t="shared" ref="F612:F635" si="51">E383</f>
        <v>3376.24</v>
      </c>
      <c r="G612" s="86">
        <f>F612/E612</f>
        <v>0.70824677540922143</v>
      </c>
      <c r="H612" s="162"/>
      <c r="I612" s="149"/>
      <c r="J612" s="98"/>
      <c r="K612" s="71"/>
      <c r="T612" s="71"/>
    </row>
    <row r="613" spans="2:20" s="4" customFormat="1" ht="12.95" customHeight="1" x14ac:dyDescent="0.2">
      <c r="B613" s="96">
        <v>2</v>
      </c>
      <c r="C613" s="361" t="s">
        <v>229</v>
      </c>
      <c r="D613" s="153">
        <f t="shared" ref="D613:D636" si="52">E244</f>
        <v>106383938</v>
      </c>
      <c r="E613" s="84">
        <v>12438.740199999998</v>
      </c>
      <c r="F613" s="196">
        <f t="shared" si="51"/>
        <v>9836.2506703992094</v>
      </c>
      <c r="G613" s="86">
        <f t="shared" ref="G613:G635" si="53">F613/E613</f>
        <v>0.79077547341966437</v>
      </c>
      <c r="H613" s="162"/>
      <c r="I613" s="149"/>
      <c r="J613" s="98"/>
      <c r="K613" s="71"/>
      <c r="T613" s="71"/>
    </row>
    <row r="614" spans="2:20" s="4" customFormat="1" ht="12.95" customHeight="1" x14ac:dyDescent="0.2">
      <c r="B614" s="96">
        <v>3</v>
      </c>
      <c r="C614" s="361" t="s">
        <v>230</v>
      </c>
      <c r="D614" s="153">
        <f t="shared" si="52"/>
        <v>117375670</v>
      </c>
      <c r="E614" s="84">
        <v>13571.863000000001</v>
      </c>
      <c r="F614" s="196">
        <f t="shared" si="51"/>
        <v>11667.24</v>
      </c>
      <c r="G614" s="86">
        <f t="shared" si="53"/>
        <v>0.85966385012875524</v>
      </c>
      <c r="H614" s="162"/>
      <c r="I614" s="149"/>
      <c r="J614" s="98"/>
      <c r="K614" s="71"/>
      <c r="T614" s="71"/>
    </row>
    <row r="615" spans="2:20" s="4" customFormat="1" ht="12.95" customHeight="1" x14ac:dyDescent="0.2">
      <c r="B615" s="96">
        <v>4</v>
      </c>
      <c r="C615" s="361" t="s">
        <v>231</v>
      </c>
      <c r="D615" s="153">
        <f t="shared" si="52"/>
        <v>130423122</v>
      </c>
      <c r="E615" s="84">
        <v>15083.263800000001</v>
      </c>
      <c r="F615" s="196">
        <f t="shared" si="51"/>
        <v>12668.029</v>
      </c>
      <c r="G615" s="86">
        <f t="shared" si="53"/>
        <v>0.83987319773589053</v>
      </c>
      <c r="H615" s="162"/>
      <c r="I615" s="149"/>
      <c r="J615" s="98"/>
      <c r="K615" s="71"/>
      <c r="T615" s="71"/>
    </row>
    <row r="616" spans="2:20" s="4" customFormat="1" ht="12.95" customHeight="1" x14ac:dyDescent="0.2">
      <c r="B616" s="96">
        <v>5</v>
      </c>
      <c r="C616" s="361" t="s">
        <v>232</v>
      </c>
      <c r="D616" s="153">
        <f t="shared" si="52"/>
        <v>93861160</v>
      </c>
      <c r="E616" s="84">
        <v>11544.436</v>
      </c>
      <c r="F616" s="196">
        <f t="shared" si="51"/>
        <v>7301.4060000000009</v>
      </c>
      <c r="G616" s="86">
        <f t="shared" si="53"/>
        <v>0.63246104010624693</v>
      </c>
      <c r="H616" s="162"/>
      <c r="I616" s="149"/>
      <c r="J616" s="98"/>
      <c r="K616" s="71"/>
      <c r="T616" s="71"/>
    </row>
    <row r="617" spans="2:20" s="4" customFormat="1" ht="12.95" customHeight="1" x14ac:dyDescent="0.2">
      <c r="B617" s="96">
        <v>6</v>
      </c>
      <c r="C617" s="361" t="s">
        <v>233</v>
      </c>
      <c r="D617" s="153">
        <f t="shared" si="52"/>
        <v>50722830</v>
      </c>
      <c r="E617" s="84">
        <v>6235.0254999999997</v>
      </c>
      <c r="F617" s="196">
        <f t="shared" si="51"/>
        <v>4357.8999999999987</v>
      </c>
      <c r="G617" s="86">
        <f t="shared" si="53"/>
        <v>0.69893860097284266</v>
      </c>
      <c r="H617" s="162"/>
      <c r="I617" s="149"/>
      <c r="J617" s="98"/>
      <c r="K617" s="71"/>
      <c r="T617" s="71"/>
    </row>
    <row r="618" spans="2:20" s="4" customFormat="1" ht="12.95" customHeight="1" x14ac:dyDescent="0.2">
      <c r="B618" s="96">
        <v>7</v>
      </c>
      <c r="C618" s="361" t="s">
        <v>234</v>
      </c>
      <c r="D618" s="153">
        <f t="shared" si="52"/>
        <v>114841622</v>
      </c>
      <c r="E618" s="84">
        <v>13514.629800000002</v>
      </c>
      <c r="F618" s="196">
        <f t="shared" si="51"/>
        <v>9596.5529999999999</v>
      </c>
      <c r="G618" s="86">
        <f t="shared" si="53"/>
        <v>0.7100862651820472</v>
      </c>
      <c r="H618" s="162"/>
      <c r="I618" s="149"/>
      <c r="J618" s="98"/>
      <c r="K618" s="71"/>
      <c r="T618" s="71"/>
    </row>
    <row r="619" spans="2:20" s="4" customFormat="1" ht="12.95" customHeight="1" x14ac:dyDescent="0.2">
      <c r="B619" s="96">
        <v>8</v>
      </c>
      <c r="C619" s="361" t="s">
        <v>235</v>
      </c>
      <c r="D619" s="153">
        <f t="shared" si="52"/>
        <v>7876360</v>
      </c>
      <c r="E619" s="84">
        <v>965.39199999999994</v>
      </c>
      <c r="F619" s="196">
        <f t="shared" si="51"/>
        <v>923.19</v>
      </c>
      <c r="G619" s="86">
        <f t="shared" si="53"/>
        <v>0.95628511526923787</v>
      </c>
      <c r="H619" s="162"/>
      <c r="I619" s="149"/>
      <c r="J619" s="98"/>
      <c r="K619" s="71"/>
      <c r="T619" s="71"/>
    </row>
    <row r="620" spans="2:20" s="4" customFormat="1" ht="12.95" customHeight="1" x14ac:dyDescent="0.2">
      <c r="B620" s="96">
        <v>9</v>
      </c>
      <c r="C620" s="361" t="s">
        <v>236</v>
      </c>
      <c r="D620" s="153">
        <f t="shared" si="52"/>
        <v>118706910</v>
      </c>
      <c r="E620" s="84">
        <v>13910.17</v>
      </c>
      <c r="F620" s="196">
        <f t="shared" si="51"/>
        <v>11439.814999999999</v>
      </c>
      <c r="G620" s="86">
        <f t="shared" si="53"/>
        <v>0.82240655577897315</v>
      </c>
      <c r="H620" s="162"/>
      <c r="I620" s="149"/>
      <c r="J620" s="98"/>
      <c r="K620" s="71"/>
      <c r="T620" s="71"/>
    </row>
    <row r="621" spans="2:20" s="4" customFormat="1" ht="12.95" customHeight="1" x14ac:dyDescent="0.2">
      <c r="B621" s="96">
        <v>10</v>
      </c>
      <c r="C621" s="361" t="s">
        <v>237</v>
      </c>
      <c r="D621" s="153">
        <f t="shared" si="52"/>
        <v>106178484</v>
      </c>
      <c r="E621" s="84">
        <v>12554.5126</v>
      </c>
      <c r="F621" s="196">
        <f t="shared" si="51"/>
        <v>8652.3970000000008</v>
      </c>
      <c r="G621" s="86">
        <f t="shared" si="53"/>
        <v>0.68918621340983011</v>
      </c>
      <c r="H621" s="162"/>
      <c r="I621" s="149"/>
      <c r="J621" s="98"/>
      <c r="K621" s="71"/>
      <c r="T621" s="71"/>
    </row>
    <row r="622" spans="2:20" s="4" customFormat="1" ht="12.95" customHeight="1" x14ac:dyDescent="0.2">
      <c r="B622" s="96">
        <v>11</v>
      </c>
      <c r="C622" s="361" t="s">
        <v>238</v>
      </c>
      <c r="D622" s="153">
        <f t="shared" si="52"/>
        <v>61337578</v>
      </c>
      <c r="E622" s="84">
        <v>7369.0316999999995</v>
      </c>
      <c r="F622" s="196">
        <f t="shared" si="51"/>
        <v>5511.4910000000009</v>
      </c>
      <c r="G622" s="86">
        <f t="shared" si="53"/>
        <v>0.74792608098021907</v>
      </c>
      <c r="H622" s="162"/>
      <c r="I622" s="149"/>
      <c r="J622" s="98"/>
      <c r="K622" s="71"/>
      <c r="T622" s="71"/>
    </row>
    <row r="623" spans="2:20" s="4" customFormat="1" ht="12.95" customHeight="1" x14ac:dyDescent="0.2">
      <c r="B623" s="96">
        <v>12</v>
      </c>
      <c r="C623" s="361" t="s">
        <v>239</v>
      </c>
      <c r="D623" s="153">
        <f t="shared" si="52"/>
        <v>51105770</v>
      </c>
      <c r="E623" s="84">
        <v>6525.9509999999991</v>
      </c>
      <c r="F623" s="196">
        <f t="shared" si="51"/>
        <v>3002.71</v>
      </c>
      <c r="G623" s="86">
        <f t="shared" si="53"/>
        <v>0.4601183796813676</v>
      </c>
      <c r="H623" s="162"/>
      <c r="I623" s="149"/>
      <c r="J623" s="98"/>
      <c r="K623" s="71"/>
      <c r="T623" s="71"/>
    </row>
    <row r="624" spans="2:20" s="4" customFormat="1" ht="12.95" customHeight="1" x14ac:dyDescent="0.2">
      <c r="B624" s="96">
        <v>13</v>
      </c>
      <c r="C624" s="361" t="s">
        <v>240</v>
      </c>
      <c r="D624" s="153">
        <f t="shared" si="52"/>
        <v>145298110</v>
      </c>
      <c r="E624" s="84">
        <v>17307.29</v>
      </c>
      <c r="F624" s="196">
        <f t="shared" si="51"/>
        <v>13937.710000000001</v>
      </c>
      <c r="G624" s="86">
        <f t="shared" si="53"/>
        <v>0.80530863006282327</v>
      </c>
      <c r="H624" s="162"/>
      <c r="I624" s="149"/>
      <c r="J624" s="98"/>
      <c r="K624" s="71"/>
      <c r="T624" s="71"/>
    </row>
    <row r="625" spans="2:20" s="4" customFormat="1" ht="12.95" customHeight="1" x14ac:dyDescent="0.2">
      <c r="B625" s="96">
        <v>14</v>
      </c>
      <c r="C625" s="361" t="s">
        <v>241</v>
      </c>
      <c r="D625" s="153">
        <f t="shared" si="52"/>
        <v>270357640</v>
      </c>
      <c r="E625" s="84">
        <v>32917.669000000002</v>
      </c>
      <c r="F625" s="196">
        <f t="shared" si="51"/>
        <v>25821.909999999996</v>
      </c>
      <c r="G625" s="86">
        <f t="shared" si="53"/>
        <v>0.78443920193741523</v>
      </c>
      <c r="H625" s="162"/>
      <c r="I625" s="149"/>
      <c r="J625" s="98"/>
      <c r="K625" s="71"/>
      <c r="T625" s="71"/>
    </row>
    <row r="626" spans="2:20" s="4" customFormat="1" ht="12.95" customHeight="1" x14ac:dyDescent="0.2">
      <c r="B626" s="96">
        <v>15</v>
      </c>
      <c r="C626" s="361" t="s">
        <v>242</v>
      </c>
      <c r="D626" s="153">
        <f t="shared" si="52"/>
        <v>144298090</v>
      </c>
      <c r="E626" s="84">
        <v>16990.077000000001</v>
      </c>
      <c r="F626" s="196">
        <f t="shared" si="51"/>
        <v>13838.977613985655</v>
      </c>
      <c r="G626" s="86">
        <f t="shared" si="53"/>
        <v>0.81453295438188145</v>
      </c>
      <c r="H626" s="162"/>
      <c r="I626" s="149"/>
      <c r="J626" s="98"/>
      <c r="K626" s="71"/>
      <c r="T626" s="71"/>
    </row>
    <row r="627" spans="2:20" s="4" customFormat="1" ht="12.95" customHeight="1" x14ac:dyDescent="0.2">
      <c r="B627" s="96">
        <v>16</v>
      </c>
      <c r="C627" s="361" t="s">
        <v>243</v>
      </c>
      <c r="D627" s="153">
        <f t="shared" si="52"/>
        <v>141745300</v>
      </c>
      <c r="E627" s="84">
        <v>16625.742499999997</v>
      </c>
      <c r="F627" s="196">
        <f t="shared" si="51"/>
        <v>13605.529999999999</v>
      </c>
      <c r="G627" s="86">
        <f t="shared" si="53"/>
        <v>0.81834119588944687</v>
      </c>
      <c r="H627" s="162"/>
      <c r="I627" s="149"/>
      <c r="J627" s="98"/>
      <c r="K627" s="71"/>
      <c r="T627" s="71"/>
    </row>
    <row r="628" spans="2:20" s="4" customFormat="1" ht="12.95" customHeight="1" x14ac:dyDescent="0.2">
      <c r="B628" s="96">
        <v>17</v>
      </c>
      <c r="C628" s="361" t="s">
        <v>244</v>
      </c>
      <c r="D628" s="153">
        <f t="shared" si="52"/>
        <v>132529518</v>
      </c>
      <c r="E628" s="84">
        <v>15437.552699999998</v>
      </c>
      <c r="F628" s="196">
        <f t="shared" si="51"/>
        <v>12168.599949999998</v>
      </c>
      <c r="G628" s="86">
        <f t="shared" si="53"/>
        <v>0.78824669858454954</v>
      </c>
      <c r="H628" s="162"/>
      <c r="I628" s="149"/>
      <c r="J628" s="98"/>
      <c r="K628" s="71"/>
      <c r="T628" s="71"/>
    </row>
    <row r="629" spans="2:20" s="4" customFormat="1" ht="12.95" customHeight="1" x14ac:dyDescent="0.2">
      <c r="B629" s="96">
        <v>18</v>
      </c>
      <c r="C629" s="361" t="s">
        <v>245</v>
      </c>
      <c r="D629" s="153">
        <f t="shared" si="52"/>
        <v>203446050</v>
      </c>
      <c r="E629" s="84">
        <v>23861.673499999997</v>
      </c>
      <c r="F629" s="196">
        <f t="shared" si="51"/>
        <v>18207.753140000001</v>
      </c>
      <c r="G629" s="86">
        <f t="shared" si="53"/>
        <v>0.76305432391403738</v>
      </c>
      <c r="H629" s="162"/>
      <c r="I629" s="149"/>
      <c r="J629" s="98"/>
      <c r="K629" s="71"/>
      <c r="T629" s="71"/>
    </row>
    <row r="630" spans="2:20" s="4" customFormat="1" ht="12.95" customHeight="1" x14ac:dyDescent="0.2">
      <c r="B630" s="96">
        <v>19</v>
      </c>
      <c r="C630" s="361" t="s">
        <v>246</v>
      </c>
      <c r="D630" s="153">
        <f t="shared" si="52"/>
        <v>235066360</v>
      </c>
      <c r="E630" s="84">
        <v>28220.539499999999</v>
      </c>
      <c r="F630" s="196">
        <f t="shared" si="51"/>
        <v>21356.327000000001</v>
      </c>
      <c r="G630" s="86">
        <f t="shared" si="53"/>
        <v>0.75676536942180006</v>
      </c>
      <c r="H630" s="162"/>
      <c r="I630" s="149"/>
      <c r="J630" s="98"/>
      <c r="K630" s="71"/>
      <c r="T630" s="71"/>
    </row>
    <row r="631" spans="2:20" s="4" customFormat="1" ht="12.95" customHeight="1" x14ac:dyDescent="0.2">
      <c r="B631" s="96">
        <v>20</v>
      </c>
      <c r="C631" s="361" t="s">
        <v>247</v>
      </c>
      <c r="D631" s="153">
        <f t="shared" si="52"/>
        <v>104031010</v>
      </c>
      <c r="E631" s="84">
        <v>12229.056499999999</v>
      </c>
      <c r="F631" s="196">
        <f t="shared" si="51"/>
        <v>9118.33</v>
      </c>
      <c r="G631" s="86">
        <f t="shared" si="53"/>
        <v>0.74562825022519119</v>
      </c>
      <c r="H631" s="162"/>
      <c r="I631" s="149"/>
      <c r="J631" s="98"/>
      <c r="K631" s="71"/>
      <c r="T631" s="71"/>
    </row>
    <row r="632" spans="2:20" s="4" customFormat="1" ht="12.95" customHeight="1" x14ac:dyDescent="0.2">
      <c r="B632" s="96">
        <v>21</v>
      </c>
      <c r="C632" s="361" t="s">
        <v>248</v>
      </c>
      <c r="D632" s="153">
        <f t="shared" si="52"/>
        <v>25290462</v>
      </c>
      <c r="E632" s="84">
        <v>3051.6583000000001</v>
      </c>
      <c r="F632" s="196">
        <f t="shared" si="51"/>
        <v>984.75</v>
      </c>
      <c r="G632" s="86">
        <f t="shared" si="53"/>
        <v>0.32269340246907724</v>
      </c>
      <c r="H632" s="162"/>
      <c r="I632" s="149"/>
      <c r="J632" s="98"/>
      <c r="K632" s="71"/>
      <c r="T632" s="71"/>
    </row>
    <row r="633" spans="2:20" s="4" customFormat="1" ht="12.95" customHeight="1" x14ac:dyDescent="0.2">
      <c r="B633" s="96">
        <v>22</v>
      </c>
      <c r="C633" s="361" t="s">
        <v>249</v>
      </c>
      <c r="D633" s="153">
        <f t="shared" si="52"/>
        <v>60461986</v>
      </c>
      <c r="E633" s="84">
        <v>7112.1589000000004</v>
      </c>
      <c r="F633" s="196">
        <f t="shared" si="51"/>
        <v>5097.9230000000007</v>
      </c>
      <c r="G633" s="86">
        <f t="shared" si="53"/>
        <v>0.71678980625700028</v>
      </c>
      <c r="H633" s="162"/>
      <c r="I633" s="149"/>
      <c r="J633" s="98"/>
      <c r="K633" s="71"/>
      <c r="T633" s="71"/>
    </row>
    <row r="634" spans="2:20" s="4" customFormat="1" ht="12.95" customHeight="1" x14ac:dyDescent="0.2">
      <c r="B634" s="96">
        <v>23</v>
      </c>
      <c r="C634" s="361" t="s">
        <v>250</v>
      </c>
      <c r="D634" s="153">
        <f t="shared" si="52"/>
        <v>53544154</v>
      </c>
      <c r="E634" s="84">
        <v>6746.7970999999998</v>
      </c>
      <c r="F634" s="196">
        <f t="shared" si="51"/>
        <v>3476.0699999999997</v>
      </c>
      <c r="G634" s="86">
        <f t="shared" si="53"/>
        <v>0.51521780609053736</v>
      </c>
      <c r="H634" s="162"/>
      <c r="I634" s="149"/>
      <c r="J634" s="98"/>
      <c r="K634" s="71"/>
      <c r="T634" s="71"/>
    </row>
    <row r="635" spans="2:20" s="4" customFormat="1" ht="12.95" customHeight="1" x14ac:dyDescent="0.2">
      <c r="B635" s="96">
        <v>24</v>
      </c>
      <c r="C635" s="361" t="s">
        <v>251</v>
      </c>
      <c r="D635" s="153">
        <f t="shared" si="52"/>
        <v>4864960</v>
      </c>
      <c r="E635" s="84">
        <v>604.45150000000001</v>
      </c>
      <c r="F635" s="196">
        <f t="shared" si="51"/>
        <v>589.50350000000003</v>
      </c>
      <c r="G635" s="86">
        <f t="shared" si="53"/>
        <v>0.97527014160772207</v>
      </c>
      <c r="H635" s="162"/>
      <c r="I635" s="149"/>
      <c r="J635" s="98"/>
      <c r="K635" s="71"/>
      <c r="T635" s="71"/>
    </row>
    <row r="636" spans="2:20" s="4" customFormat="1" ht="12.95" customHeight="1" x14ac:dyDescent="0.2">
      <c r="B636" s="18"/>
      <c r="C636" s="1" t="s">
        <v>26</v>
      </c>
      <c r="D636" s="153">
        <f t="shared" si="52"/>
        <v>2518913334</v>
      </c>
      <c r="E636" s="154">
        <f t="shared" ref="E636:F636" si="54">SUM(E612:E635)</f>
        <v>299584.72110000008</v>
      </c>
      <c r="F636" s="154">
        <f t="shared" si="54"/>
        <v>226536.60587438484</v>
      </c>
      <c r="G636" s="82">
        <f>F636/E636</f>
        <v>0.75616875601198597</v>
      </c>
      <c r="H636" s="162"/>
      <c r="I636" s="149"/>
      <c r="J636" s="98"/>
      <c r="K636" s="71"/>
      <c r="T636" s="71"/>
    </row>
    <row r="637" spans="2:20" ht="12" customHeight="1" x14ac:dyDescent="0.2">
      <c r="B637" s="327"/>
      <c r="C637" s="320"/>
      <c r="D637" s="325"/>
      <c r="E637" s="325"/>
      <c r="F637" s="326"/>
      <c r="G637" s="323"/>
      <c r="H637" s="313"/>
    </row>
    <row r="638" spans="2:20" s="4" customFormat="1" ht="29.25" customHeight="1" x14ac:dyDescent="0.2">
      <c r="B638" s="478" t="s">
        <v>218</v>
      </c>
      <c r="C638" s="476"/>
      <c r="D638" s="476"/>
      <c r="E638" s="476"/>
      <c r="F638" s="476"/>
      <c r="G638" s="476"/>
      <c r="H638" s="476"/>
      <c r="I638" s="476"/>
      <c r="J638" s="98"/>
    </row>
    <row r="639" spans="2:20" s="4" customFormat="1" ht="14.25" customHeight="1" x14ac:dyDescent="0.2">
      <c r="B639" s="179"/>
      <c r="C639" s="23"/>
      <c r="D639" s="23"/>
      <c r="E639" s="151"/>
      <c r="G639" s="31" t="s">
        <v>113</v>
      </c>
      <c r="H639" s="151"/>
      <c r="I639" s="151"/>
      <c r="J639" s="98"/>
    </row>
    <row r="640" spans="2:20" s="4" customFormat="1" ht="57.75" customHeight="1" x14ac:dyDescent="0.2">
      <c r="B640" s="50" t="s">
        <v>29</v>
      </c>
      <c r="C640" s="50" t="s">
        <v>30</v>
      </c>
      <c r="D640" s="72" t="s">
        <v>199</v>
      </c>
      <c r="E640" s="72" t="s">
        <v>67</v>
      </c>
      <c r="F640" s="72" t="s">
        <v>68</v>
      </c>
      <c r="G640" s="50" t="s">
        <v>66</v>
      </c>
      <c r="H640" s="149"/>
      <c r="I640" s="149"/>
      <c r="J640" s="98"/>
      <c r="K640" s="417"/>
      <c r="L640" s="417"/>
      <c r="M640" s="417"/>
      <c r="N640" s="417"/>
      <c r="O640" s="417"/>
    </row>
    <row r="641" spans="2:15" s="4" customFormat="1" ht="15" customHeight="1" x14ac:dyDescent="0.2">
      <c r="B641" s="24">
        <v>1</v>
      </c>
      <c r="C641" s="24">
        <v>2</v>
      </c>
      <c r="D641" s="25">
        <v>3</v>
      </c>
      <c r="E641" s="25">
        <v>4</v>
      </c>
      <c r="F641" s="25">
        <v>5</v>
      </c>
      <c r="G641" s="24">
        <v>6</v>
      </c>
      <c r="H641" s="149"/>
      <c r="I641" s="149"/>
      <c r="J641" s="98"/>
      <c r="K641" s="71"/>
      <c r="L641" s="71"/>
      <c r="M641" s="71"/>
      <c r="N641" s="71"/>
      <c r="O641" s="71"/>
    </row>
    <row r="642" spans="2:15" s="4" customFormat="1" ht="12.95" customHeight="1" x14ac:dyDescent="0.2">
      <c r="B642" s="96">
        <v>1</v>
      </c>
      <c r="C642" s="361" t="s">
        <v>228</v>
      </c>
      <c r="D642" s="153">
        <f>D612</f>
        <v>39166250</v>
      </c>
      <c r="E642" s="364">
        <v>2133.9326440000004</v>
      </c>
      <c r="F642" s="364">
        <f>E550</f>
        <v>2124.63</v>
      </c>
      <c r="G642" s="419">
        <f>F642/E642</f>
        <v>0.99564061029472661</v>
      </c>
      <c r="H642" s="162"/>
      <c r="I642" s="149"/>
      <c r="J642" s="98"/>
      <c r="K642" s="71"/>
      <c r="L642" s="71"/>
      <c r="M642" s="71"/>
      <c r="N642" s="71"/>
      <c r="O642" s="71"/>
    </row>
    <row r="643" spans="2:15" s="4" customFormat="1" ht="12.95" customHeight="1" x14ac:dyDescent="0.2">
      <c r="B643" s="96">
        <v>2</v>
      </c>
      <c r="C643" s="361" t="s">
        <v>229</v>
      </c>
      <c r="D643" s="153">
        <f t="shared" ref="D643:D665" si="55">D613</f>
        <v>106383938</v>
      </c>
      <c r="E643" s="364">
        <v>5568.9549168000003</v>
      </c>
      <c r="F643" s="364">
        <f t="shared" ref="F643:F665" si="56">E551</f>
        <v>5619.35</v>
      </c>
      <c r="G643" s="419">
        <f t="shared" ref="G643:G665" si="57">F643/E643</f>
        <v>1.009049289131067</v>
      </c>
      <c r="H643" s="162"/>
      <c r="I643" s="149"/>
      <c r="J643" s="98"/>
      <c r="K643" s="71"/>
      <c r="L643" s="71"/>
      <c r="M643" s="71"/>
      <c r="N643" s="71"/>
      <c r="O643" s="71"/>
    </row>
    <row r="644" spans="2:15" s="4" customFormat="1" ht="12.95" customHeight="1" x14ac:dyDescent="0.2">
      <c r="B644" s="96">
        <v>3</v>
      </c>
      <c r="C644" s="361" t="s">
        <v>230</v>
      </c>
      <c r="D644" s="153">
        <f t="shared" si="55"/>
        <v>117375670</v>
      </c>
      <c r="E644" s="364">
        <v>6076.5260320000007</v>
      </c>
      <c r="F644" s="364">
        <f t="shared" si="56"/>
        <v>6118.37</v>
      </c>
      <c r="G644" s="419">
        <f t="shared" si="57"/>
        <v>1.0068861661712041</v>
      </c>
      <c r="H644" s="162"/>
      <c r="I644" s="149"/>
      <c r="J644" s="98"/>
      <c r="K644" s="71"/>
      <c r="L644" s="71"/>
      <c r="M644" s="71"/>
      <c r="N644" s="71"/>
      <c r="O644" s="71"/>
    </row>
    <row r="645" spans="2:15" s="4" customFormat="1" ht="12.95" customHeight="1" x14ac:dyDescent="0.2">
      <c r="B645" s="96">
        <v>4</v>
      </c>
      <c r="C645" s="361" t="s">
        <v>231</v>
      </c>
      <c r="D645" s="153">
        <f t="shared" si="55"/>
        <v>130423122</v>
      </c>
      <c r="E645" s="364">
        <v>6753.2202792000007</v>
      </c>
      <c r="F645" s="364">
        <f t="shared" si="56"/>
        <v>6613.82</v>
      </c>
      <c r="G645" s="419">
        <f t="shared" si="57"/>
        <v>0.97935795465914899</v>
      </c>
      <c r="H645" s="162"/>
      <c r="I645" s="149"/>
      <c r="J645" s="98"/>
      <c r="K645" s="71"/>
      <c r="L645" s="71"/>
      <c r="M645" s="71"/>
      <c r="N645" s="71"/>
      <c r="O645" s="71"/>
    </row>
    <row r="646" spans="2:15" s="4" customFormat="1" ht="12.95" customHeight="1" x14ac:dyDescent="0.2">
      <c r="B646" s="96">
        <v>5</v>
      </c>
      <c r="C646" s="361" t="s">
        <v>232</v>
      </c>
      <c r="D646" s="153">
        <f t="shared" si="55"/>
        <v>93861160</v>
      </c>
      <c r="E646" s="364">
        <v>5167.5906880000002</v>
      </c>
      <c r="F646" s="364">
        <f t="shared" si="56"/>
        <v>4954.2199999999993</v>
      </c>
      <c r="G646" s="419">
        <f t="shared" si="57"/>
        <v>0.95870983193473835</v>
      </c>
      <c r="H646" s="162"/>
      <c r="I646" s="149"/>
      <c r="J646" s="98"/>
      <c r="K646" s="71"/>
      <c r="L646" s="71"/>
      <c r="M646" s="71"/>
      <c r="N646" s="71"/>
      <c r="O646" s="71"/>
    </row>
    <row r="647" spans="2:15" s="4" customFormat="1" ht="12.95" customHeight="1" x14ac:dyDescent="0.2">
      <c r="B647" s="96">
        <v>6</v>
      </c>
      <c r="C647" s="361" t="s">
        <v>233</v>
      </c>
      <c r="D647" s="153">
        <f t="shared" si="55"/>
        <v>50722830</v>
      </c>
      <c r="E647" s="364">
        <v>2790.9659389999997</v>
      </c>
      <c r="F647" s="364">
        <f t="shared" si="56"/>
        <v>2918.52</v>
      </c>
      <c r="G647" s="419">
        <f t="shared" si="57"/>
        <v>1.0457024785639994</v>
      </c>
      <c r="H647" s="162"/>
      <c r="I647" s="149"/>
      <c r="J647" s="98"/>
      <c r="K647" s="71"/>
      <c r="L647" s="71"/>
      <c r="M647" s="71"/>
      <c r="N647" s="71"/>
      <c r="O647" s="71"/>
    </row>
    <row r="648" spans="2:15" s="4" customFormat="1" ht="12.95" customHeight="1" x14ac:dyDescent="0.2">
      <c r="B648" s="96">
        <v>7</v>
      </c>
      <c r="C648" s="361" t="s">
        <v>234</v>
      </c>
      <c r="D648" s="153">
        <f t="shared" si="55"/>
        <v>114841622</v>
      </c>
      <c r="E648" s="364">
        <v>6050.4932151999992</v>
      </c>
      <c r="F648" s="364">
        <f t="shared" si="56"/>
        <v>6166.1100000000006</v>
      </c>
      <c r="G648" s="419">
        <f t="shared" si="57"/>
        <v>1.0191086545654742</v>
      </c>
      <c r="H648" s="162"/>
      <c r="I648" s="149"/>
      <c r="J648" s="98"/>
      <c r="K648" s="71"/>
      <c r="L648" s="71"/>
      <c r="M648" s="71"/>
      <c r="N648" s="71"/>
      <c r="O648" s="71"/>
    </row>
    <row r="649" spans="2:15" s="4" customFormat="1" ht="12.95" customHeight="1" x14ac:dyDescent="0.2">
      <c r="B649" s="96">
        <v>8</v>
      </c>
      <c r="C649" s="361" t="s">
        <v>235</v>
      </c>
      <c r="D649" s="153">
        <f t="shared" si="55"/>
        <v>7876360</v>
      </c>
      <c r="E649" s="364">
        <v>432.14010400000006</v>
      </c>
      <c r="F649" s="364">
        <f t="shared" si="56"/>
        <v>492.77</v>
      </c>
      <c r="G649" s="419">
        <f t="shared" si="57"/>
        <v>1.1403014796330959</v>
      </c>
      <c r="H649" s="162"/>
      <c r="I649" s="149"/>
      <c r="J649" s="98"/>
      <c r="K649" s="71"/>
      <c r="L649" s="71"/>
      <c r="M649" s="71"/>
      <c r="N649" s="71"/>
      <c r="O649" s="71"/>
    </row>
    <row r="650" spans="2:15" s="4" customFormat="1" ht="12.95" customHeight="1" x14ac:dyDescent="0.2">
      <c r="B650" s="96">
        <v>9</v>
      </c>
      <c r="C650" s="361" t="s">
        <v>236</v>
      </c>
      <c r="D650" s="153">
        <f t="shared" si="55"/>
        <v>118706910</v>
      </c>
      <c r="E650" s="364">
        <v>6227.6772020000008</v>
      </c>
      <c r="F650" s="364">
        <f t="shared" si="56"/>
        <v>6335.75</v>
      </c>
      <c r="G650" s="419">
        <f t="shared" si="57"/>
        <v>1.0173536287277851</v>
      </c>
      <c r="H650" s="162"/>
      <c r="I650" s="149"/>
      <c r="J650" s="98"/>
      <c r="K650" s="71"/>
      <c r="L650" s="71"/>
      <c r="M650" s="71"/>
      <c r="N650" s="71"/>
      <c r="O650" s="71"/>
    </row>
    <row r="651" spans="2:15" s="4" customFormat="1" ht="12.95" customHeight="1" x14ac:dyDescent="0.2">
      <c r="B651" s="96">
        <v>10</v>
      </c>
      <c r="C651" s="361" t="s">
        <v>237</v>
      </c>
      <c r="D651" s="153">
        <f t="shared" si="55"/>
        <v>106178484</v>
      </c>
      <c r="E651" s="364">
        <v>5620.5483164000007</v>
      </c>
      <c r="F651" s="364">
        <f t="shared" si="56"/>
        <v>5490.03</v>
      </c>
      <c r="G651" s="419">
        <f t="shared" si="57"/>
        <v>0.97677836590797273</v>
      </c>
      <c r="H651" s="162"/>
      <c r="I651" s="149"/>
      <c r="J651" s="98"/>
      <c r="K651" s="71"/>
      <c r="L651" s="71"/>
      <c r="M651" s="71"/>
      <c r="N651" s="71"/>
      <c r="O651" s="71"/>
    </row>
    <row r="652" spans="2:15" s="4" customFormat="1" ht="12.95" customHeight="1" x14ac:dyDescent="0.2">
      <c r="B652" s="96">
        <v>11</v>
      </c>
      <c r="C652" s="361" t="s">
        <v>238</v>
      </c>
      <c r="D652" s="153">
        <f t="shared" si="55"/>
        <v>61337578</v>
      </c>
      <c r="E652" s="364">
        <v>3298.8556538000003</v>
      </c>
      <c r="F652" s="364">
        <f t="shared" si="56"/>
        <v>3344.5299999999997</v>
      </c>
      <c r="G652" s="419">
        <f t="shared" si="57"/>
        <v>1.0138455121997796</v>
      </c>
      <c r="H652" s="162"/>
      <c r="I652" s="149"/>
      <c r="J652" s="98"/>
      <c r="K652" s="71"/>
      <c r="L652" s="71"/>
      <c r="M652" s="71"/>
      <c r="N652" s="71"/>
      <c r="O652" s="71"/>
    </row>
    <row r="653" spans="2:15" s="4" customFormat="1" ht="12.95" customHeight="1" x14ac:dyDescent="0.2">
      <c r="B653" s="96">
        <v>12</v>
      </c>
      <c r="C653" s="361" t="s">
        <v>239</v>
      </c>
      <c r="D653" s="153">
        <f t="shared" si="55"/>
        <v>51105770</v>
      </c>
      <c r="E653" s="364">
        <v>2920.7952999999998</v>
      </c>
      <c r="F653" s="364">
        <f t="shared" si="56"/>
        <v>2998.96</v>
      </c>
      <c r="G653" s="419">
        <f t="shared" si="57"/>
        <v>1.0267614440491604</v>
      </c>
      <c r="H653" s="162"/>
      <c r="I653" s="149"/>
      <c r="J653" s="98"/>
      <c r="K653" s="71"/>
      <c r="L653" s="71"/>
      <c r="M653" s="71"/>
      <c r="N653" s="71"/>
      <c r="O653" s="71"/>
    </row>
    <row r="654" spans="2:15" s="4" customFormat="1" ht="12.95" customHeight="1" x14ac:dyDescent="0.2">
      <c r="B654" s="96">
        <v>13</v>
      </c>
      <c r="C654" s="361" t="s">
        <v>240</v>
      </c>
      <c r="D654" s="153">
        <f t="shared" si="55"/>
        <v>145298110</v>
      </c>
      <c r="E654" s="364">
        <v>7748.1109620000007</v>
      </c>
      <c r="F654" s="364">
        <f t="shared" si="56"/>
        <v>7671.26</v>
      </c>
      <c r="G654" s="419">
        <f t="shared" si="57"/>
        <v>0.99008132919405645</v>
      </c>
      <c r="H654" s="162"/>
      <c r="I654" s="149"/>
      <c r="J654" s="98"/>
      <c r="K654" s="71"/>
      <c r="L654" s="71"/>
      <c r="M654" s="71"/>
      <c r="N654" s="71"/>
      <c r="O654" s="71"/>
    </row>
    <row r="655" spans="2:15" s="4" customFormat="1" ht="12.95" customHeight="1" x14ac:dyDescent="0.2">
      <c r="B655" s="96">
        <v>14</v>
      </c>
      <c r="C655" s="361" t="s">
        <v>241</v>
      </c>
      <c r="D655" s="153">
        <f t="shared" si="55"/>
        <v>270357640</v>
      </c>
      <c r="E655" s="364">
        <v>14735.351902000002</v>
      </c>
      <c r="F655" s="364">
        <f t="shared" si="56"/>
        <v>14529.970000000001</v>
      </c>
      <c r="G655" s="419">
        <f t="shared" si="57"/>
        <v>0.9860619615082199</v>
      </c>
      <c r="H655" s="162"/>
      <c r="I655" s="149"/>
      <c r="J655" s="98"/>
      <c r="K655" s="71"/>
      <c r="L655" s="71"/>
      <c r="M655" s="71"/>
      <c r="N655" s="71"/>
      <c r="O655" s="71"/>
    </row>
    <row r="656" spans="2:15" s="4" customFormat="1" ht="12.95" customHeight="1" x14ac:dyDescent="0.2">
      <c r="B656" s="96">
        <v>15</v>
      </c>
      <c r="C656" s="361" t="s">
        <v>242</v>
      </c>
      <c r="D656" s="153">
        <f t="shared" si="55"/>
        <v>144298090</v>
      </c>
      <c r="E656" s="364">
        <v>7606.4339600000012</v>
      </c>
      <c r="F656" s="364">
        <f t="shared" si="56"/>
        <v>7560.25</v>
      </c>
      <c r="G656" s="419">
        <f t="shared" si="57"/>
        <v>0.99392830329654225</v>
      </c>
      <c r="H656" s="162"/>
      <c r="I656" s="149"/>
      <c r="J656" s="98"/>
      <c r="K656" s="71"/>
      <c r="L656" s="71"/>
      <c r="M656" s="71"/>
      <c r="N656" s="71"/>
      <c r="O656" s="71"/>
    </row>
    <row r="657" spans="2:15" s="4" customFormat="1" ht="12.95" customHeight="1" x14ac:dyDescent="0.2">
      <c r="B657" s="96">
        <v>16</v>
      </c>
      <c r="C657" s="361" t="s">
        <v>243</v>
      </c>
      <c r="D657" s="153">
        <f t="shared" si="55"/>
        <v>141745300</v>
      </c>
      <c r="E657" s="364">
        <v>7443.4302150000003</v>
      </c>
      <c r="F657" s="364">
        <f t="shared" si="56"/>
        <v>7646.21</v>
      </c>
      <c r="G657" s="419">
        <f t="shared" si="57"/>
        <v>1.0272427871482368</v>
      </c>
      <c r="H657" s="162"/>
      <c r="I657" s="149"/>
      <c r="J657" s="98"/>
      <c r="K657" s="71"/>
      <c r="L657" s="71"/>
      <c r="M657" s="71"/>
      <c r="N657" s="71"/>
      <c r="O657" s="71"/>
    </row>
    <row r="658" spans="2:15" s="4" customFormat="1" ht="12.95" customHeight="1" x14ac:dyDescent="0.2">
      <c r="B658" s="96">
        <v>17</v>
      </c>
      <c r="C658" s="361" t="s">
        <v>244</v>
      </c>
      <c r="D658" s="153">
        <f t="shared" si="55"/>
        <v>132529518</v>
      </c>
      <c r="E658" s="364">
        <v>6911.6544078000006</v>
      </c>
      <c r="F658" s="364">
        <f t="shared" si="56"/>
        <v>7283.8799999999992</v>
      </c>
      <c r="G658" s="419">
        <f t="shared" si="57"/>
        <v>1.0538547748828315</v>
      </c>
      <c r="H658" s="162"/>
      <c r="I658" s="149"/>
      <c r="J658" s="98"/>
      <c r="K658" s="71"/>
      <c r="L658" s="71"/>
      <c r="M658" s="71"/>
      <c r="N658" s="71"/>
      <c r="O658" s="71"/>
    </row>
    <row r="659" spans="2:15" s="4" customFormat="1" ht="12.95" customHeight="1" x14ac:dyDescent="0.2">
      <c r="B659" s="96">
        <v>18</v>
      </c>
      <c r="C659" s="361" t="s">
        <v>245</v>
      </c>
      <c r="D659" s="153">
        <f t="shared" si="55"/>
        <v>203446050</v>
      </c>
      <c r="E659" s="364">
        <v>10682.995591000001</v>
      </c>
      <c r="F659" s="364">
        <f t="shared" si="56"/>
        <v>10547.14</v>
      </c>
      <c r="G659" s="419">
        <f t="shared" si="57"/>
        <v>0.98728300598434637</v>
      </c>
      <c r="H659" s="162"/>
      <c r="I659" s="149"/>
      <c r="J659" s="98"/>
      <c r="K659" s="71"/>
      <c r="L659" s="71"/>
      <c r="M659" s="71"/>
      <c r="N659" s="71"/>
      <c r="O659" s="71"/>
    </row>
    <row r="660" spans="2:15" s="4" customFormat="1" ht="12.95" customHeight="1" x14ac:dyDescent="0.2">
      <c r="B660" s="96">
        <v>19</v>
      </c>
      <c r="C660" s="361" t="s">
        <v>246</v>
      </c>
      <c r="D660" s="153">
        <f t="shared" si="55"/>
        <v>235066360</v>
      </c>
      <c r="E660" s="364">
        <v>12633.373889</v>
      </c>
      <c r="F660" s="364">
        <f t="shared" si="56"/>
        <v>12372.92</v>
      </c>
      <c r="G660" s="419">
        <f t="shared" si="57"/>
        <v>0.97938366335957328</v>
      </c>
      <c r="H660" s="162"/>
      <c r="I660" s="149"/>
      <c r="J660" s="98"/>
      <c r="K660" s="71"/>
      <c r="L660" s="71"/>
      <c r="M660" s="71"/>
      <c r="N660" s="71"/>
      <c r="O660" s="71"/>
    </row>
    <row r="661" spans="2:15" s="4" customFormat="1" ht="12.95" customHeight="1" x14ac:dyDescent="0.2">
      <c r="B661" s="96">
        <v>20</v>
      </c>
      <c r="C661" s="361" t="s">
        <v>247</v>
      </c>
      <c r="D661" s="153">
        <f t="shared" si="55"/>
        <v>104031010</v>
      </c>
      <c r="E661" s="364">
        <v>5474.9654010000004</v>
      </c>
      <c r="F661" s="364">
        <f t="shared" si="56"/>
        <v>5415.1</v>
      </c>
      <c r="G661" s="419">
        <f t="shared" si="57"/>
        <v>0.98906561108330193</v>
      </c>
      <c r="H661" s="162"/>
      <c r="I661" s="149"/>
      <c r="J661" s="98"/>
      <c r="K661" s="71"/>
      <c r="L661" s="71"/>
      <c r="M661" s="71"/>
      <c r="N661" s="71"/>
      <c r="O661" s="71"/>
    </row>
    <row r="662" spans="2:15" s="4" customFormat="1" ht="12.95" customHeight="1" x14ac:dyDescent="0.2">
      <c r="B662" s="96">
        <v>21</v>
      </c>
      <c r="C662" s="361" t="s">
        <v>248</v>
      </c>
      <c r="D662" s="153">
        <f t="shared" si="55"/>
        <v>25290462</v>
      </c>
      <c r="E662" s="364">
        <v>1366.0976942000002</v>
      </c>
      <c r="F662" s="364">
        <f t="shared" si="56"/>
        <v>1353.45</v>
      </c>
      <c r="G662" s="419">
        <f t="shared" si="57"/>
        <v>0.99074173519675923</v>
      </c>
      <c r="H662" s="162"/>
      <c r="I662" s="149"/>
      <c r="J662" s="98"/>
      <c r="K662" s="71"/>
      <c r="L662" s="71"/>
      <c r="M662" s="71"/>
      <c r="N662" s="71"/>
      <c r="O662" s="71"/>
    </row>
    <row r="663" spans="2:15" s="4" customFormat="1" ht="12.95" customHeight="1" x14ac:dyDescent="0.2">
      <c r="B663" s="96">
        <v>22</v>
      </c>
      <c r="C663" s="361" t="s">
        <v>249</v>
      </c>
      <c r="D663" s="153">
        <f t="shared" si="55"/>
        <v>60461986</v>
      </c>
      <c r="E663" s="364">
        <v>3184.1152666000003</v>
      </c>
      <c r="F663" s="364">
        <f t="shared" si="56"/>
        <v>3134.83</v>
      </c>
      <c r="G663" s="419">
        <f t="shared" si="57"/>
        <v>0.98452151933160792</v>
      </c>
      <c r="H663" s="162"/>
      <c r="I663" s="149"/>
      <c r="J663" s="98"/>
      <c r="K663" s="71"/>
      <c r="L663" s="71"/>
      <c r="M663" s="71"/>
      <c r="N663" s="71"/>
      <c r="O663" s="71"/>
    </row>
    <row r="664" spans="2:15" s="4" customFormat="1" ht="12.95" customHeight="1" x14ac:dyDescent="0.2">
      <c r="B664" s="96">
        <v>23</v>
      </c>
      <c r="C664" s="361" t="s">
        <v>250</v>
      </c>
      <c r="D664" s="153">
        <f t="shared" si="55"/>
        <v>53544154</v>
      </c>
      <c r="E664" s="364">
        <v>3019.7803374</v>
      </c>
      <c r="F664" s="364">
        <f t="shared" si="56"/>
        <v>2781.02</v>
      </c>
      <c r="G664" s="419">
        <f t="shared" si="57"/>
        <v>0.92093453472659859</v>
      </c>
      <c r="H664" s="162"/>
      <c r="I664" s="149"/>
      <c r="J664" s="98"/>
      <c r="K664" s="71"/>
      <c r="L664" s="71"/>
      <c r="M664" s="71"/>
      <c r="N664" s="71"/>
      <c r="O664" s="71"/>
    </row>
    <row r="665" spans="2:15" s="4" customFormat="1" ht="12.95" customHeight="1" x14ac:dyDescent="0.2">
      <c r="B665" s="96">
        <v>24</v>
      </c>
      <c r="C665" s="361" t="s">
        <v>251</v>
      </c>
      <c r="D665" s="153">
        <f t="shared" si="55"/>
        <v>4864960</v>
      </c>
      <c r="E665" s="364">
        <v>270.55836099999999</v>
      </c>
      <c r="F665" s="364">
        <f t="shared" si="56"/>
        <v>296.53999999999996</v>
      </c>
      <c r="G665" s="419">
        <f t="shared" si="57"/>
        <v>1.0960297028115127</v>
      </c>
      <c r="H665" s="162"/>
      <c r="I665" s="149"/>
      <c r="J665" s="98"/>
    </row>
    <row r="666" spans="2:15" s="4" customFormat="1" ht="12.95" customHeight="1" x14ac:dyDescent="0.2">
      <c r="B666" s="18"/>
      <c r="C666" s="1" t="s">
        <v>26</v>
      </c>
      <c r="D666" s="131">
        <f t="shared" ref="D666:E666" si="58">SUM(D642:D665)</f>
        <v>2518913334</v>
      </c>
      <c r="E666" s="130">
        <f t="shared" si="58"/>
        <v>134118.56827739999</v>
      </c>
      <c r="F666" s="130">
        <f>SUM(F642:F665)</f>
        <v>133769.63000000003</v>
      </c>
      <c r="G666" s="82">
        <f>F666/E666</f>
        <v>0.99739828510040285</v>
      </c>
      <c r="H666" s="162"/>
      <c r="I666" s="149"/>
      <c r="J666" s="98"/>
    </row>
    <row r="667" spans="2:15" ht="13.5" customHeight="1" x14ac:dyDescent="0.2">
      <c r="B667" s="328"/>
      <c r="C667" s="320"/>
      <c r="D667" s="325"/>
      <c r="E667" s="325"/>
      <c r="F667" s="326"/>
      <c r="G667" s="323"/>
      <c r="H667" s="313"/>
      <c r="I667" s="256" t="s">
        <v>12</v>
      </c>
    </row>
    <row r="668" spans="2:15" s="4" customFormat="1" ht="13.5" customHeight="1" x14ac:dyDescent="0.25">
      <c r="B668" s="477" t="s">
        <v>69</v>
      </c>
      <c r="C668" s="477"/>
      <c r="D668" s="477"/>
      <c r="E668" s="477"/>
      <c r="F668" s="477"/>
      <c r="G668" s="477"/>
      <c r="H668" s="155"/>
      <c r="I668" s="149"/>
      <c r="J668" s="98"/>
    </row>
    <row r="669" spans="2:15" s="4" customFormat="1" ht="13.5" customHeight="1" x14ac:dyDescent="0.25">
      <c r="B669" s="215"/>
      <c r="C669" s="57"/>
      <c r="D669" s="57"/>
      <c r="E669" s="155"/>
      <c r="F669" s="58"/>
      <c r="G669" s="58"/>
      <c r="H669" s="155"/>
      <c r="I669" s="149"/>
      <c r="J669" s="98"/>
    </row>
    <row r="670" spans="2:15" s="4" customFormat="1" ht="13.5" customHeight="1" x14ac:dyDescent="0.25">
      <c r="B670" s="477" t="s">
        <v>219</v>
      </c>
      <c r="C670" s="477"/>
      <c r="D670" s="477"/>
      <c r="E670" s="477"/>
      <c r="F670" s="477"/>
      <c r="G670" s="477"/>
      <c r="H670" s="477"/>
      <c r="I670" s="477"/>
      <c r="J670" s="98"/>
    </row>
    <row r="671" spans="2:15" s="4" customFormat="1" ht="13.5" customHeight="1" x14ac:dyDescent="0.25">
      <c r="B671" s="477" t="s">
        <v>155</v>
      </c>
      <c r="C671" s="477"/>
      <c r="D671" s="477"/>
      <c r="E671" s="477"/>
      <c r="F671" s="477"/>
      <c r="G671" s="477"/>
      <c r="H671" s="155"/>
      <c r="I671" s="149"/>
      <c r="J671" s="98"/>
    </row>
    <row r="672" spans="2:15" s="4" customFormat="1" ht="42.75" x14ac:dyDescent="0.25">
      <c r="B672" s="50" t="s">
        <v>36</v>
      </c>
      <c r="C672" s="50" t="s">
        <v>37</v>
      </c>
      <c r="D672" s="50" t="s">
        <v>156</v>
      </c>
      <c r="E672" s="50" t="s">
        <v>104</v>
      </c>
      <c r="F672" s="50" t="s">
        <v>106</v>
      </c>
      <c r="G672" s="91"/>
      <c r="H672" s="171"/>
      <c r="I672" s="149" t="s">
        <v>12</v>
      </c>
      <c r="J672" s="98"/>
    </row>
    <row r="673" spans="2:10" s="4" customFormat="1" x14ac:dyDescent="0.2">
      <c r="B673" s="59">
        <v>1</v>
      </c>
      <c r="C673" s="59">
        <v>2</v>
      </c>
      <c r="D673" s="59">
        <v>3</v>
      </c>
      <c r="E673" s="59">
        <v>4</v>
      </c>
      <c r="F673" s="59" t="s">
        <v>105</v>
      </c>
      <c r="G673" s="90"/>
      <c r="H673" s="90"/>
      <c r="I673" s="149"/>
      <c r="J673" s="98"/>
    </row>
    <row r="674" spans="2:10" s="4" customFormat="1" ht="12.95" customHeight="1" x14ac:dyDescent="0.2">
      <c r="B674" s="96">
        <v>1</v>
      </c>
      <c r="C674" s="361" t="s">
        <v>228</v>
      </c>
      <c r="D674" s="367">
        <v>4732</v>
      </c>
      <c r="E674" s="367">
        <v>4503</v>
      </c>
      <c r="F674" s="367">
        <f>E674-D674</f>
        <v>-229</v>
      </c>
      <c r="G674" s="92"/>
      <c r="H674" s="172"/>
      <c r="I674" s="149"/>
      <c r="J674" s="98"/>
    </row>
    <row r="675" spans="2:10" s="4" customFormat="1" ht="12.95" customHeight="1" x14ac:dyDescent="0.2">
      <c r="B675" s="96">
        <v>2</v>
      </c>
      <c r="C675" s="361" t="s">
        <v>229</v>
      </c>
      <c r="D675" s="367">
        <v>12841</v>
      </c>
      <c r="E675" s="367">
        <v>12605</v>
      </c>
      <c r="F675" s="367">
        <f t="shared" ref="F675:F697" si="59">E675-D675</f>
        <v>-236</v>
      </c>
      <c r="G675" s="92"/>
      <c r="H675" s="172"/>
      <c r="I675" s="149"/>
      <c r="J675" s="98"/>
    </row>
    <row r="676" spans="2:10" s="4" customFormat="1" ht="12.95" customHeight="1" x14ac:dyDescent="0.2">
      <c r="B676" s="96">
        <v>3</v>
      </c>
      <c r="C676" s="361" t="s">
        <v>230</v>
      </c>
      <c r="D676" s="367">
        <v>11604</v>
      </c>
      <c r="E676" s="367">
        <v>11261</v>
      </c>
      <c r="F676" s="367">
        <f t="shared" si="59"/>
        <v>-343</v>
      </c>
      <c r="G676" s="92"/>
      <c r="H676" s="172"/>
      <c r="I676" s="149"/>
      <c r="J676" s="98"/>
    </row>
    <row r="677" spans="2:10" s="4" customFormat="1" ht="12.95" customHeight="1" x14ac:dyDescent="0.2">
      <c r="B677" s="96">
        <v>4</v>
      </c>
      <c r="C677" s="361" t="s">
        <v>231</v>
      </c>
      <c r="D677" s="367">
        <v>13281</v>
      </c>
      <c r="E677" s="367">
        <v>13080</v>
      </c>
      <c r="F677" s="367">
        <f t="shared" si="59"/>
        <v>-201</v>
      </c>
      <c r="G677" s="92"/>
      <c r="H677" s="172"/>
      <c r="I677" s="149"/>
      <c r="J677" s="98"/>
    </row>
    <row r="678" spans="2:10" s="4" customFormat="1" ht="12.95" customHeight="1" x14ac:dyDescent="0.2">
      <c r="B678" s="96">
        <v>5</v>
      </c>
      <c r="C678" s="361" t="s">
        <v>232</v>
      </c>
      <c r="D678" s="367">
        <v>8881</v>
      </c>
      <c r="E678" s="367">
        <v>8520</v>
      </c>
      <c r="F678" s="367">
        <f t="shared" si="59"/>
        <v>-361</v>
      </c>
      <c r="G678" s="92"/>
      <c r="H678" s="172"/>
      <c r="I678" s="149"/>
      <c r="J678" s="98"/>
    </row>
    <row r="679" spans="2:10" s="4" customFormat="1" ht="12.95" customHeight="1" x14ac:dyDescent="0.2">
      <c r="B679" s="96">
        <v>6</v>
      </c>
      <c r="C679" s="361" t="s">
        <v>233</v>
      </c>
      <c r="D679" s="367">
        <v>6086</v>
      </c>
      <c r="E679" s="367">
        <v>5625</v>
      </c>
      <c r="F679" s="367">
        <f t="shared" si="59"/>
        <v>-461</v>
      </c>
      <c r="G679" s="92"/>
      <c r="H679" s="172"/>
      <c r="I679" s="149"/>
      <c r="J679" s="98"/>
    </row>
    <row r="680" spans="2:10" s="4" customFormat="1" ht="12.95" customHeight="1" x14ac:dyDescent="0.2">
      <c r="B680" s="96">
        <v>7</v>
      </c>
      <c r="C680" s="361" t="s">
        <v>234</v>
      </c>
      <c r="D680" s="367">
        <v>8322</v>
      </c>
      <c r="E680" s="367">
        <v>7999</v>
      </c>
      <c r="F680" s="367">
        <f t="shared" si="59"/>
        <v>-323</v>
      </c>
      <c r="G680" s="92"/>
      <c r="H680" s="172"/>
      <c r="I680" s="149"/>
      <c r="J680" s="98"/>
    </row>
    <row r="681" spans="2:10" s="4" customFormat="1" ht="12.95" customHeight="1" x14ac:dyDescent="0.2">
      <c r="B681" s="96">
        <v>8</v>
      </c>
      <c r="C681" s="361" t="s">
        <v>235</v>
      </c>
      <c r="D681" s="367">
        <v>2285</v>
      </c>
      <c r="E681" s="367">
        <v>2155</v>
      </c>
      <c r="F681" s="367">
        <f t="shared" si="59"/>
        <v>-130</v>
      </c>
      <c r="G681" s="92"/>
      <c r="H681" s="172"/>
      <c r="I681" s="149"/>
      <c r="J681" s="98"/>
    </row>
    <row r="682" spans="2:10" s="4" customFormat="1" ht="12.95" customHeight="1" x14ac:dyDescent="0.2">
      <c r="B682" s="96">
        <v>9</v>
      </c>
      <c r="C682" s="361" t="s">
        <v>236</v>
      </c>
      <c r="D682" s="367">
        <v>12170</v>
      </c>
      <c r="E682" s="367">
        <v>11850</v>
      </c>
      <c r="F682" s="367">
        <f t="shared" si="59"/>
        <v>-320</v>
      </c>
      <c r="G682" s="92"/>
      <c r="H682" s="172"/>
      <c r="I682" s="149"/>
      <c r="J682" s="98"/>
    </row>
    <row r="683" spans="2:10" s="4" customFormat="1" ht="12.95" customHeight="1" x14ac:dyDescent="0.2">
      <c r="B683" s="96">
        <v>10</v>
      </c>
      <c r="C683" s="361" t="s">
        <v>237</v>
      </c>
      <c r="D683" s="367">
        <v>9780</v>
      </c>
      <c r="E683" s="367">
        <v>9433</v>
      </c>
      <c r="F683" s="367">
        <f t="shared" si="59"/>
        <v>-347</v>
      </c>
      <c r="G683" s="92"/>
      <c r="H683" s="172"/>
      <c r="I683" s="149"/>
      <c r="J683" s="98"/>
    </row>
    <row r="684" spans="2:10" s="4" customFormat="1" ht="12.95" customHeight="1" x14ac:dyDescent="0.2">
      <c r="B684" s="96">
        <v>11</v>
      </c>
      <c r="C684" s="361" t="s">
        <v>238</v>
      </c>
      <c r="D684" s="367">
        <v>6706</v>
      </c>
      <c r="E684" s="367">
        <v>6374</v>
      </c>
      <c r="F684" s="367">
        <f t="shared" si="59"/>
        <v>-332</v>
      </c>
      <c r="G684" s="92"/>
      <c r="H684" s="172"/>
      <c r="I684" s="149"/>
      <c r="J684" s="98"/>
    </row>
    <row r="685" spans="2:10" s="4" customFormat="1" ht="12.95" customHeight="1" x14ac:dyDescent="0.2">
      <c r="B685" s="96">
        <v>12</v>
      </c>
      <c r="C685" s="361" t="s">
        <v>239</v>
      </c>
      <c r="D685" s="367">
        <v>3669</v>
      </c>
      <c r="E685" s="367">
        <v>3725</v>
      </c>
      <c r="F685" s="367">
        <f t="shared" si="59"/>
        <v>56</v>
      </c>
      <c r="G685" s="92"/>
      <c r="H685" s="172"/>
      <c r="I685" s="149"/>
      <c r="J685" s="98"/>
    </row>
    <row r="686" spans="2:10" s="4" customFormat="1" ht="12.95" customHeight="1" x14ac:dyDescent="0.2">
      <c r="B686" s="96">
        <v>13</v>
      </c>
      <c r="C686" s="361" t="s">
        <v>240</v>
      </c>
      <c r="D686" s="367">
        <v>12568</v>
      </c>
      <c r="E686" s="367">
        <v>12148</v>
      </c>
      <c r="F686" s="367">
        <f t="shared" si="59"/>
        <v>-420</v>
      </c>
      <c r="G686" s="92"/>
      <c r="H686" s="172"/>
      <c r="I686" s="149"/>
      <c r="J686" s="98"/>
    </row>
    <row r="687" spans="2:10" s="4" customFormat="1" ht="12.95" customHeight="1" x14ac:dyDescent="0.2">
      <c r="B687" s="96">
        <v>14</v>
      </c>
      <c r="C687" s="361" t="s">
        <v>241</v>
      </c>
      <c r="D687" s="367">
        <v>20971</v>
      </c>
      <c r="E687" s="367">
        <v>20433</v>
      </c>
      <c r="F687" s="367">
        <f t="shared" si="59"/>
        <v>-538</v>
      </c>
      <c r="G687" s="92"/>
      <c r="H687" s="172"/>
      <c r="I687" s="149"/>
      <c r="J687" s="98"/>
    </row>
    <row r="688" spans="2:10" s="4" customFormat="1" ht="12.95" customHeight="1" x14ac:dyDescent="0.2">
      <c r="B688" s="96">
        <v>15</v>
      </c>
      <c r="C688" s="361" t="s">
        <v>242</v>
      </c>
      <c r="D688" s="367">
        <v>16030</v>
      </c>
      <c r="E688" s="367">
        <v>15621</v>
      </c>
      <c r="F688" s="367">
        <f t="shared" si="59"/>
        <v>-409</v>
      </c>
      <c r="G688" s="92"/>
      <c r="H688" s="172"/>
      <c r="I688" s="149"/>
      <c r="J688" s="98"/>
    </row>
    <row r="689" spans="2:12" s="4" customFormat="1" ht="12.95" customHeight="1" x14ac:dyDescent="0.2">
      <c r="B689" s="96">
        <v>16</v>
      </c>
      <c r="C689" s="361" t="s">
        <v>243</v>
      </c>
      <c r="D689" s="367">
        <v>18625</v>
      </c>
      <c r="E689" s="367">
        <v>18224</v>
      </c>
      <c r="F689" s="367">
        <f t="shared" si="59"/>
        <v>-401</v>
      </c>
      <c r="G689" s="92"/>
      <c r="H689" s="172"/>
      <c r="I689" s="149"/>
      <c r="J689" s="98"/>
    </row>
    <row r="690" spans="2:12" s="4" customFormat="1" ht="12.95" customHeight="1" x14ac:dyDescent="0.2">
      <c r="B690" s="96">
        <v>17</v>
      </c>
      <c r="C690" s="361" t="s">
        <v>244</v>
      </c>
      <c r="D690" s="367">
        <v>14346</v>
      </c>
      <c r="E690" s="367">
        <v>13976</v>
      </c>
      <c r="F690" s="367">
        <f t="shared" si="59"/>
        <v>-370</v>
      </c>
      <c r="G690" s="92"/>
      <c r="H690" s="172"/>
      <c r="I690" s="149"/>
      <c r="J690" s="98"/>
    </row>
    <row r="691" spans="2:12" s="4" customFormat="1" ht="12.95" customHeight="1" x14ac:dyDescent="0.2">
      <c r="B691" s="96">
        <v>18</v>
      </c>
      <c r="C691" s="361" t="s">
        <v>245</v>
      </c>
      <c r="D691" s="367">
        <v>18465</v>
      </c>
      <c r="E691" s="367">
        <v>18140</v>
      </c>
      <c r="F691" s="367">
        <f t="shared" si="59"/>
        <v>-325</v>
      </c>
      <c r="G691" s="92"/>
      <c r="H691" s="172"/>
      <c r="I691" s="149"/>
      <c r="J691" s="98"/>
    </row>
    <row r="692" spans="2:12" s="4" customFormat="1" ht="12.95" customHeight="1" x14ac:dyDescent="0.2">
      <c r="B692" s="96">
        <v>19</v>
      </c>
      <c r="C692" s="361" t="s">
        <v>246</v>
      </c>
      <c r="D692" s="367">
        <v>20607</v>
      </c>
      <c r="E692" s="367">
        <v>20000</v>
      </c>
      <c r="F692" s="367">
        <f t="shared" si="59"/>
        <v>-607</v>
      </c>
      <c r="G692" s="92"/>
      <c r="H692" s="172"/>
      <c r="I692" s="149"/>
      <c r="J692" s="98"/>
    </row>
    <row r="693" spans="2:12" s="4" customFormat="1" ht="12.95" customHeight="1" x14ac:dyDescent="0.2">
      <c r="B693" s="96">
        <v>20</v>
      </c>
      <c r="C693" s="361" t="s">
        <v>247</v>
      </c>
      <c r="D693" s="367">
        <v>11478</v>
      </c>
      <c r="E693" s="367">
        <v>11291</v>
      </c>
      <c r="F693" s="367">
        <f t="shared" si="59"/>
        <v>-187</v>
      </c>
      <c r="G693" s="92"/>
      <c r="H693" s="172"/>
      <c r="I693" s="149"/>
      <c r="J693" s="98"/>
    </row>
    <row r="694" spans="2:12" s="4" customFormat="1" ht="12.95" customHeight="1" x14ac:dyDescent="0.2">
      <c r="B694" s="96">
        <v>21</v>
      </c>
      <c r="C694" s="361" t="s">
        <v>248</v>
      </c>
      <c r="D694" s="367">
        <v>2568</v>
      </c>
      <c r="E694" s="367">
        <v>2252</v>
      </c>
      <c r="F694" s="367">
        <f t="shared" si="59"/>
        <v>-316</v>
      </c>
      <c r="G694" s="92"/>
      <c r="H694" s="172"/>
      <c r="I694" s="149"/>
      <c r="J694" s="98"/>
    </row>
    <row r="695" spans="2:12" s="4" customFormat="1" ht="12.95" customHeight="1" x14ac:dyDescent="0.2">
      <c r="B695" s="96">
        <v>22</v>
      </c>
      <c r="C695" s="361" t="s">
        <v>249</v>
      </c>
      <c r="D695" s="367">
        <v>6010</v>
      </c>
      <c r="E695" s="367">
        <v>5616</v>
      </c>
      <c r="F695" s="367">
        <f t="shared" si="59"/>
        <v>-394</v>
      </c>
      <c r="G695" s="92"/>
      <c r="H695" s="172"/>
      <c r="I695" s="149"/>
      <c r="J695" s="98"/>
    </row>
    <row r="696" spans="2:12" s="4" customFormat="1" ht="12.95" customHeight="1" x14ac:dyDescent="0.2">
      <c r="B696" s="96">
        <v>23</v>
      </c>
      <c r="C696" s="361" t="s">
        <v>250</v>
      </c>
      <c r="D696" s="367">
        <v>5565</v>
      </c>
      <c r="E696" s="367">
        <v>5184</v>
      </c>
      <c r="F696" s="367">
        <f t="shared" si="59"/>
        <v>-381</v>
      </c>
      <c r="G696" s="92"/>
      <c r="H696" s="172"/>
      <c r="I696" s="149"/>
      <c r="J696" s="98"/>
    </row>
    <row r="697" spans="2:12" s="4" customFormat="1" ht="12.95" customHeight="1" x14ac:dyDescent="0.2">
      <c r="B697" s="96">
        <v>24</v>
      </c>
      <c r="C697" s="361" t="s">
        <v>251</v>
      </c>
      <c r="D697" s="367">
        <v>1209</v>
      </c>
      <c r="E697" s="367">
        <v>815</v>
      </c>
      <c r="F697" s="367">
        <f t="shared" si="59"/>
        <v>-394</v>
      </c>
      <c r="G697" s="92"/>
      <c r="H697" s="172"/>
      <c r="I697" s="149"/>
      <c r="J697" s="98"/>
    </row>
    <row r="698" spans="2:12" s="4" customFormat="1" ht="15" customHeight="1" x14ac:dyDescent="0.2">
      <c r="B698" s="18"/>
      <c r="C698" s="1" t="s">
        <v>26</v>
      </c>
      <c r="D698" s="131">
        <f>SUM(D674:D697)</f>
        <v>248799</v>
      </c>
      <c r="E698" s="131">
        <f t="shared" ref="E698:F698" si="60">SUM(E674:E697)</f>
        <v>240830</v>
      </c>
      <c r="F698" s="131">
        <f t="shared" si="60"/>
        <v>-7969</v>
      </c>
      <c r="G698" s="93"/>
      <c r="H698" s="172"/>
      <c r="I698" s="149"/>
      <c r="J698" s="98"/>
      <c r="K698" s="16"/>
    </row>
    <row r="699" spans="2:12" ht="15" customHeight="1" x14ac:dyDescent="0.25">
      <c r="B699" s="276"/>
      <c r="C699" s="277"/>
      <c r="D699" s="329"/>
      <c r="E699" s="317"/>
      <c r="F699" s="330"/>
      <c r="G699" s="330"/>
      <c r="H699" s="318"/>
      <c r="K699" s="267"/>
      <c r="L699" s="266"/>
    </row>
    <row r="700" spans="2:12" s="4" customFormat="1" ht="13.5" customHeight="1" x14ac:dyDescent="0.25">
      <c r="B700" s="477" t="s">
        <v>169</v>
      </c>
      <c r="C700" s="477"/>
      <c r="D700" s="477"/>
      <c r="E700" s="477"/>
      <c r="F700" s="477"/>
      <c r="G700" s="477"/>
      <c r="H700" s="477"/>
      <c r="I700" s="149"/>
      <c r="J700" s="98"/>
    </row>
    <row r="701" spans="2:12" s="4" customFormat="1" ht="13.5" customHeight="1" x14ac:dyDescent="0.25">
      <c r="B701" s="494" t="s">
        <v>203</v>
      </c>
      <c r="C701" s="494"/>
      <c r="D701" s="494"/>
      <c r="E701" s="494"/>
      <c r="F701" s="494"/>
      <c r="G701" s="494"/>
      <c r="H701" s="494"/>
      <c r="I701" s="149"/>
      <c r="J701" s="98"/>
    </row>
    <row r="702" spans="2:12" s="4" customFormat="1" ht="60" x14ac:dyDescent="0.2">
      <c r="B702" s="132" t="s">
        <v>36</v>
      </c>
      <c r="C702" s="132" t="s">
        <v>37</v>
      </c>
      <c r="D702" s="132" t="s">
        <v>200</v>
      </c>
      <c r="E702" s="132" t="s">
        <v>201</v>
      </c>
      <c r="F702" s="132" t="s">
        <v>202</v>
      </c>
      <c r="G702" s="132" t="s">
        <v>70</v>
      </c>
      <c r="H702" s="173" t="s">
        <v>71</v>
      </c>
      <c r="I702" s="149"/>
      <c r="J702" s="98"/>
    </row>
    <row r="703" spans="2:12" s="4" customFormat="1" x14ac:dyDescent="0.2">
      <c r="B703" s="59">
        <v>1</v>
      </c>
      <c r="C703" s="59">
        <v>2</v>
      </c>
      <c r="D703" s="59">
        <v>3</v>
      </c>
      <c r="E703" s="59">
        <v>4</v>
      </c>
      <c r="F703" s="59">
        <v>5</v>
      </c>
      <c r="G703" s="59">
        <v>6</v>
      </c>
      <c r="H703" s="59">
        <v>7</v>
      </c>
      <c r="I703" s="149"/>
      <c r="J703" s="98"/>
    </row>
    <row r="704" spans="2:12" s="4" customFormat="1" ht="12.95" customHeight="1" x14ac:dyDescent="0.2">
      <c r="B704" s="96">
        <v>1</v>
      </c>
      <c r="C704" s="361" t="s">
        <v>228</v>
      </c>
      <c r="D704" s="196">
        <f>D674*10*1500/100000</f>
        <v>709.8</v>
      </c>
      <c r="E704" s="196">
        <v>135.88</v>
      </c>
      <c r="F704" s="196">
        <v>644.6</v>
      </c>
      <c r="G704" s="196">
        <f>F704+E704</f>
        <v>780.48</v>
      </c>
      <c r="H704" s="137">
        <f>G704/D704</f>
        <v>1.0995773457311919</v>
      </c>
      <c r="I704" s="167"/>
      <c r="J704" s="98"/>
    </row>
    <row r="705" spans="2:10" s="4" customFormat="1" ht="12.95" customHeight="1" x14ac:dyDescent="0.2">
      <c r="B705" s="96">
        <v>2</v>
      </c>
      <c r="C705" s="361" t="s">
        <v>229</v>
      </c>
      <c r="D705" s="196">
        <f t="shared" ref="D705:D727" si="61">D675*10*1500/100000</f>
        <v>1926.15</v>
      </c>
      <c r="E705" s="196">
        <v>99.11</v>
      </c>
      <c r="F705" s="196">
        <v>1848.8700000000001</v>
      </c>
      <c r="G705" s="196">
        <f t="shared" ref="G705:G727" si="62">F705+E705</f>
        <v>1947.98</v>
      </c>
      <c r="H705" s="137">
        <f t="shared" ref="H705:H728" si="63">G705/D705</f>
        <v>1.011333489084443</v>
      </c>
      <c r="I705" s="167"/>
      <c r="J705" s="98"/>
    </row>
    <row r="706" spans="2:10" s="4" customFormat="1" ht="12.95" customHeight="1" x14ac:dyDescent="0.2">
      <c r="B706" s="96">
        <v>3</v>
      </c>
      <c r="C706" s="361" t="s">
        <v>230</v>
      </c>
      <c r="D706" s="196">
        <f t="shared" si="61"/>
        <v>1740.6</v>
      </c>
      <c r="E706" s="196">
        <v>108.57</v>
      </c>
      <c r="F706" s="196">
        <v>1657.3199999999997</v>
      </c>
      <c r="G706" s="196">
        <f t="shared" si="62"/>
        <v>1765.8899999999996</v>
      </c>
      <c r="H706" s="137">
        <f t="shared" si="63"/>
        <v>1.0145294725956566</v>
      </c>
      <c r="I706" s="167"/>
      <c r="J706" s="98"/>
    </row>
    <row r="707" spans="2:10" s="4" customFormat="1" ht="12.95" customHeight="1" x14ac:dyDescent="0.2">
      <c r="B707" s="96">
        <v>4</v>
      </c>
      <c r="C707" s="361" t="s">
        <v>231</v>
      </c>
      <c r="D707" s="196">
        <f t="shared" si="61"/>
        <v>1992.15</v>
      </c>
      <c r="E707" s="196">
        <v>98.35</v>
      </c>
      <c r="F707" s="196">
        <v>1919.09</v>
      </c>
      <c r="G707" s="196">
        <f t="shared" si="62"/>
        <v>2017.4399999999998</v>
      </c>
      <c r="H707" s="137">
        <f t="shared" si="63"/>
        <v>1.0126948271967471</v>
      </c>
      <c r="I707" s="167"/>
      <c r="J707" s="98"/>
    </row>
    <row r="708" spans="2:10" s="4" customFormat="1" ht="12.95" customHeight="1" x14ac:dyDescent="0.2">
      <c r="B708" s="96">
        <v>5</v>
      </c>
      <c r="C708" s="361" t="s">
        <v>232</v>
      </c>
      <c r="D708" s="196">
        <f t="shared" si="61"/>
        <v>1332.15</v>
      </c>
      <c r="E708" s="196">
        <v>267.64999999999998</v>
      </c>
      <c r="F708" s="196">
        <v>1245.45</v>
      </c>
      <c r="G708" s="196">
        <f t="shared" si="62"/>
        <v>1513.1</v>
      </c>
      <c r="H708" s="137">
        <f t="shared" si="63"/>
        <v>1.135833051833502</v>
      </c>
      <c r="I708" s="167"/>
      <c r="J708" s="98"/>
    </row>
    <row r="709" spans="2:10" s="4" customFormat="1" ht="12.95" customHeight="1" x14ac:dyDescent="0.2">
      <c r="B709" s="96">
        <v>6</v>
      </c>
      <c r="C709" s="361" t="s">
        <v>233</v>
      </c>
      <c r="D709" s="196">
        <f t="shared" si="61"/>
        <v>912.9</v>
      </c>
      <c r="E709" s="196">
        <v>365.45</v>
      </c>
      <c r="F709" s="196">
        <v>825.39999999999986</v>
      </c>
      <c r="G709" s="196">
        <f t="shared" si="62"/>
        <v>1190.8499999999999</v>
      </c>
      <c r="H709" s="137">
        <f t="shared" si="63"/>
        <v>1.3044692737430168</v>
      </c>
      <c r="I709" s="167"/>
      <c r="J709" s="98"/>
    </row>
    <row r="710" spans="2:10" s="4" customFormat="1" ht="15" x14ac:dyDescent="0.2">
      <c r="B710" s="96">
        <v>7</v>
      </c>
      <c r="C710" s="361" t="s">
        <v>234</v>
      </c>
      <c r="D710" s="196">
        <f t="shared" si="61"/>
        <v>1248.3</v>
      </c>
      <c r="E710" s="196">
        <v>209.39</v>
      </c>
      <c r="F710" s="196">
        <v>1169.2199999999998</v>
      </c>
      <c r="G710" s="196">
        <f t="shared" si="62"/>
        <v>1378.6099999999997</v>
      </c>
      <c r="H710" s="137">
        <f t="shared" si="63"/>
        <v>1.1043899703596889</v>
      </c>
      <c r="I710" s="167"/>
      <c r="J710" s="98"/>
    </row>
    <row r="711" spans="2:10" s="4" customFormat="1" ht="12.95" customHeight="1" x14ac:dyDescent="0.2">
      <c r="B711" s="96">
        <v>8</v>
      </c>
      <c r="C711" s="361" t="s">
        <v>235</v>
      </c>
      <c r="D711" s="196">
        <f t="shared" si="61"/>
        <v>342.75</v>
      </c>
      <c r="E711" s="196">
        <v>216.81</v>
      </c>
      <c r="F711" s="196">
        <v>263.29000000000002</v>
      </c>
      <c r="G711" s="196">
        <f t="shared" si="62"/>
        <v>480.1</v>
      </c>
      <c r="H711" s="137">
        <f t="shared" si="63"/>
        <v>1.4007293946024799</v>
      </c>
      <c r="I711" s="167"/>
      <c r="J711" s="98"/>
    </row>
    <row r="712" spans="2:10" s="4" customFormat="1" ht="12.95" customHeight="1" x14ac:dyDescent="0.2">
      <c r="B712" s="96">
        <v>9</v>
      </c>
      <c r="C712" s="361" t="s">
        <v>236</v>
      </c>
      <c r="D712" s="196">
        <f t="shared" si="61"/>
        <v>1825.5</v>
      </c>
      <c r="E712" s="196">
        <v>192.72</v>
      </c>
      <c r="F712" s="196">
        <v>1767.42</v>
      </c>
      <c r="G712" s="196">
        <f t="shared" si="62"/>
        <v>1960.14</v>
      </c>
      <c r="H712" s="137">
        <f t="shared" si="63"/>
        <v>1.0737551355792934</v>
      </c>
      <c r="I712" s="167"/>
      <c r="J712" s="98"/>
    </row>
    <row r="713" spans="2:10" s="4" customFormat="1" ht="12.95" customHeight="1" x14ac:dyDescent="0.2">
      <c r="B713" s="96">
        <v>10</v>
      </c>
      <c r="C713" s="361" t="s">
        <v>237</v>
      </c>
      <c r="D713" s="196">
        <f t="shared" si="61"/>
        <v>1467</v>
      </c>
      <c r="E713" s="196">
        <v>157.25</v>
      </c>
      <c r="F713" s="196">
        <v>1386.1599999999999</v>
      </c>
      <c r="G713" s="196">
        <f t="shared" si="62"/>
        <v>1543.4099999999999</v>
      </c>
      <c r="H713" s="137">
        <f t="shared" si="63"/>
        <v>1.052085889570552</v>
      </c>
      <c r="I713" s="167"/>
      <c r="J713" s="98"/>
    </row>
    <row r="714" spans="2:10" s="4" customFormat="1" ht="12.95" customHeight="1" x14ac:dyDescent="0.2">
      <c r="B714" s="96">
        <v>11</v>
      </c>
      <c r="C714" s="361" t="s">
        <v>238</v>
      </c>
      <c r="D714" s="196">
        <f t="shared" si="61"/>
        <v>1005.9</v>
      </c>
      <c r="E714" s="196">
        <v>118.36000000000001</v>
      </c>
      <c r="F714" s="196">
        <v>925.89999999999986</v>
      </c>
      <c r="G714" s="196">
        <f t="shared" si="62"/>
        <v>1044.2599999999998</v>
      </c>
      <c r="H714" s="137">
        <f t="shared" si="63"/>
        <v>1.038135003479471</v>
      </c>
      <c r="I714" s="167"/>
      <c r="J714" s="98"/>
    </row>
    <row r="715" spans="2:10" s="4" customFormat="1" ht="12.95" customHeight="1" x14ac:dyDescent="0.2">
      <c r="B715" s="96">
        <v>12</v>
      </c>
      <c r="C715" s="361" t="s">
        <v>239</v>
      </c>
      <c r="D715" s="196">
        <f t="shared" si="61"/>
        <v>550.35</v>
      </c>
      <c r="E715" s="196">
        <v>135.81</v>
      </c>
      <c r="F715" s="196">
        <v>503.75</v>
      </c>
      <c r="G715" s="196">
        <f t="shared" si="62"/>
        <v>639.55999999999995</v>
      </c>
      <c r="H715" s="137">
        <f t="shared" si="63"/>
        <v>1.1620968474607067</v>
      </c>
      <c r="I715" s="167"/>
      <c r="J715" s="98"/>
    </row>
    <row r="716" spans="2:10" s="4" customFormat="1" ht="12.95" customHeight="1" x14ac:dyDescent="0.2">
      <c r="B716" s="96">
        <v>13</v>
      </c>
      <c r="C716" s="361" t="s">
        <v>240</v>
      </c>
      <c r="D716" s="196">
        <f t="shared" si="61"/>
        <v>1885.2</v>
      </c>
      <c r="E716" s="196">
        <v>295.12</v>
      </c>
      <c r="F716" s="196">
        <v>1820.72</v>
      </c>
      <c r="G716" s="196">
        <f t="shared" si="62"/>
        <v>2115.84</v>
      </c>
      <c r="H716" s="137">
        <f t="shared" si="63"/>
        <v>1.1223424570337366</v>
      </c>
      <c r="I716" s="167"/>
      <c r="J716" s="98"/>
    </row>
    <row r="717" spans="2:10" s="4" customFormat="1" ht="12.95" customHeight="1" x14ac:dyDescent="0.2">
      <c r="B717" s="96">
        <v>14</v>
      </c>
      <c r="C717" s="361" t="s">
        <v>241</v>
      </c>
      <c r="D717" s="196">
        <f t="shared" si="61"/>
        <v>3145.65</v>
      </c>
      <c r="E717" s="196">
        <v>323.84000000000003</v>
      </c>
      <c r="F717" s="196">
        <v>3054.26</v>
      </c>
      <c r="G717" s="196">
        <f t="shared" si="62"/>
        <v>3378.1000000000004</v>
      </c>
      <c r="H717" s="137">
        <f t="shared" si="63"/>
        <v>1.0738956972326865</v>
      </c>
      <c r="I717" s="167"/>
      <c r="J717" s="98"/>
    </row>
    <row r="718" spans="2:10" s="4" customFormat="1" ht="12.95" customHeight="1" x14ac:dyDescent="0.2">
      <c r="B718" s="96">
        <v>15</v>
      </c>
      <c r="C718" s="361" t="s">
        <v>242</v>
      </c>
      <c r="D718" s="196">
        <f t="shared" si="61"/>
        <v>2404.5</v>
      </c>
      <c r="E718" s="196">
        <v>346.71000000000004</v>
      </c>
      <c r="F718" s="196">
        <v>2309.84</v>
      </c>
      <c r="G718" s="196">
        <f t="shared" si="62"/>
        <v>2656.55</v>
      </c>
      <c r="H718" s="137">
        <f t="shared" si="63"/>
        <v>1.1048242877937202</v>
      </c>
      <c r="I718" s="167"/>
      <c r="J718" s="98"/>
    </row>
    <row r="719" spans="2:10" s="4" customFormat="1" ht="12.95" customHeight="1" x14ac:dyDescent="0.2">
      <c r="B719" s="96">
        <v>16</v>
      </c>
      <c r="C719" s="361" t="s">
        <v>243</v>
      </c>
      <c r="D719" s="196">
        <f t="shared" si="61"/>
        <v>2793.75</v>
      </c>
      <c r="E719" s="196">
        <v>303.08999999999997</v>
      </c>
      <c r="F719" s="196">
        <v>2657.95</v>
      </c>
      <c r="G719" s="196">
        <f t="shared" si="62"/>
        <v>2961.04</v>
      </c>
      <c r="H719" s="137">
        <f t="shared" si="63"/>
        <v>1.0598800894854585</v>
      </c>
      <c r="I719" s="167"/>
      <c r="J719" s="98"/>
    </row>
    <row r="720" spans="2:10" s="4" customFormat="1" ht="12.95" customHeight="1" x14ac:dyDescent="0.2">
      <c r="B720" s="96">
        <v>17</v>
      </c>
      <c r="C720" s="361" t="s">
        <v>244</v>
      </c>
      <c r="D720" s="196">
        <f t="shared" si="61"/>
        <v>2151.9</v>
      </c>
      <c r="E720" s="196">
        <v>124.92</v>
      </c>
      <c r="F720" s="196">
        <v>2055.8000000000002</v>
      </c>
      <c r="G720" s="196">
        <f t="shared" si="62"/>
        <v>2180.7200000000003</v>
      </c>
      <c r="H720" s="137">
        <f t="shared" si="63"/>
        <v>1.013392815651285</v>
      </c>
      <c r="I720" s="167"/>
      <c r="J720" s="98"/>
    </row>
    <row r="721" spans="2:10" s="4" customFormat="1" ht="12.95" customHeight="1" x14ac:dyDescent="0.2">
      <c r="B721" s="96">
        <v>18</v>
      </c>
      <c r="C721" s="361" t="s">
        <v>245</v>
      </c>
      <c r="D721" s="196">
        <f t="shared" si="61"/>
        <v>2769.75</v>
      </c>
      <c r="E721" s="196">
        <v>45.529999999999994</v>
      </c>
      <c r="F721" s="196">
        <v>2706.63</v>
      </c>
      <c r="G721" s="196">
        <f t="shared" si="62"/>
        <v>2752.1600000000003</v>
      </c>
      <c r="H721" s="137">
        <f t="shared" si="63"/>
        <v>0.99364924632187035</v>
      </c>
      <c r="I721" s="167"/>
      <c r="J721" s="98"/>
    </row>
    <row r="722" spans="2:10" s="4" customFormat="1" ht="12.95" customHeight="1" x14ac:dyDescent="0.2">
      <c r="B722" s="96">
        <v>19</v>
      </c>
      <c r="C722" s="361" t="s">
        <v>246</v>
      </c>
      <c r="D722" s="196">
        <f t="shared" si="61"/>
        <v>3091.05</v>
      </c>
      <c r="E722" s="196">
        <v>-24</v>
      </c>
      <c r="F722" s="196">
        <v>3000.05</v>
      </c>
      <c r="G722" s="196">
        <f t="shared" si="62"/>
        <v>2976.05</v>
      </c>
      <c r="H722" s="137">
        <f t="shared" si="63"/>
        <v>0.96279581372025691</v>
      </c>
      <c r="I722" s="167"/>
      <c r="J722" s="98"/>
    </row>
    <row r="723" spans="2:10" s="4" customFormat="1" ht="12.95" customHeight="1" x14ac:dyDescent="0.2">
      <c r="B723" s="96">
        <v>20</v>
      </c>
      <c r="C723" s="361" t="s">
        <v>247</v>
      </c>
      <c r="D723" s="196">
        <f t="shared" si="61"/>
        <v>1721.7</v>
      </c>
      <c r="E723" s="196">
        <v>52.230000000000004</v>
      </c>
      <c r="F723" s="196">
        <v>1663.54</v>
      </c>
      <c r="G723" s="196">
        <f t="shared" si="62"/>
        <v>1715.77</v>
      </c>
      <c r="H723" s="137">
        <f t="shared" si="63"/>
        <v>0.99655572980193996</v>
      </c>
      <c r="I723" s="167"/>
      <c r="J723" s="98"/>
    </row>
    <row r="724" spans="2:10" s="4" customFormat="1" ht="12.95" customHeight="1" x14ac:dyDescent="0.2">
      <c r="B724" s="96">
        <v>21</v>
      </c>
      <c r="C724" s="361" t="s">
        <v>248</v>
      </c>
      <c r="D724" s="196">
        <f t="shared" si="61"/>
        <v>385.2</v>
      </c>
      <c r="E724" s="196">
        <v>65.48</v>
      </c>
      <c r="F724" s="196">
        <v>328.4</v>
      </c>
      <c r="G724" s="196">
        <f t="shared" si="62"/>
        <v>393.88</v>
      </c>
      <c r="H724" s="137">
        <f t="shared" si="63"/>
        <v>1.022533748701973</v>
      </c>
      <c r="I724" s="167"/>
      <c r="J724" s="98"/>
    </row>
    <row r="725" spans="2:10" s="4" customFormat="1" ht="12.95" customHeight="1" x14ac:dyDescent="0.2">
      <c r="B725" s="96">
        <v>22</v>
      </c>
      <c r="C725" s="361" t="s">
        <v>249</v>
      </c>
      <c r="D725" s="196">
        <f t="shared" si="61"/>
        <v>901.5</v>
      </c>
      <c r="E725" s="196">
        <v>104.78</v>
      </c>
      <c r="F725" s="196">
        <v>808.26</v>
      </c>
      <c r="G725" s="196">
        <f t="shared" si="62"/>
        <v>913.04</v>
      </c>
      <c r="H725" s="137">
        <f t="shared" si="63"/>
        <v>1.0128008874098724</v>
      </c>
      <c r="I725" s="167"/>
      <c r="J725" s="98"/>
    </row>
    <row r="726" spans="2:10" s="4" customFormat="1" ht="12.95" customHeight="1" x14ac:dyDescent="0.2">
      <c r="B726" s="96">
        <v>23</v>
      </c>
      <c r="C726" s="361" t="s">
        <v>250</v>
      </c>
      <c r="D726" s="196">
        <f t="shared" si="61"/>
        <v>834.75</v>
      </c>
      <c r="E726" s="196">
        <v>48.91</v>
      </c>
      <c r="F726" s="196">
        <v>770.5</v>
      </c>
      <c r="G726" s="196">
        <f t="shared" si="62"/>
        <v>819.41</v>
      </c>
      <c r="H726" s="137">
        <f t="shared" si="63"/>
        <v>0.98162324049116501</v>
      </c>
      <c r="I726" s="167"/>
      <c r="J726" s="98"/>
    </row>
    <row r="727" spans="2:10" s="4" customFormat="1" ht="12.95" customHeight="1" x14ac:dyDescent="0.2">
      <c r="B727" s="96">
        <v>24</v>
      </c>
      <c r="C727" s="361" t="s">
        <v>251</v>
      </c>
      <c r="D727" s="196">
        <f t="shared" si="61"/>
        <v>181.35</v>
      </c>
      <c r="E727" s="196">
        <v>40</v>
      </c>
      <c r="F727" s="196">
        <v>121.59</v>
      </c>
      <c r="G727" s="196">
        <f t="shared" si="62"/>
        <v>161.59</v>
      </c>
      <c r="H727" s="137">
        <f t="shared" si="63"/>
        <v>0.89103942652329748</v>
      </c>
      <c r="I727" s="167"/>
      <c r="J727" s="98"/>
    </row>
    <row r="728" spans="2:10" s="4" customFormat="1" ht="15" customHeight="1" x14ac:dyDescent="0.2">
      <c r="B728" s="18"/>
      <c r="C728" s="1" t="s">
        <v>26</v>
      </c>
      <c r="D728" s="130">
        <f>SUM(D704:D727)</f>
        <v>37319.849999999991</v>
      </c>
      <c r="E728" s="130">
        <f>SUM(E704:E727)</f>
        <v>3831.9600000000005</v>
      </c>
      <c r="F728" s="130">
        <f t="shared" ref="F728:G728" si="64">SUM(F704:F727)</f>
        <v>35454.009999999995</v>
      </c>
      <c r="G728" s="130">
        <f t="shared" si="64"/>
        <v>39285.969999999994</v>
      </c>
      <c r="H728" s="161">
        <f t="shared" si="63"/>
        <v>1.0526829555852986</v>
      </c>
      <c r="I728" s="149"/>
      <c r="J728" s="98"/>
    </row>
    <row r="729" spans="2:10" s="298" customFormat="1" ht="13.5" customHeight="1" x14ac:dyDescent="0.2">
      <c r="B729" s="328"/>
      <c r="C729" s="320"/>
      <c r="D729" s="331"/>
      <c r="E729" s="331"/>
      <c r="F729" s="332"/>
      <c r="G729" s="323"/>
      <c r="H729" s="313"/>
      <c r="I729" s="308"/>
    </row>
    <row r="730" spans="2:10" s="4" customFormat="1" ht="13.5" customHeight="1" x14ac:dyDescent="0.25">
      <c r="B730" s="477" t="s">
        <v>72</v>
      </c>
      <c r="C730" s="477"/>
      <c r="D730" s="477"/>
      <c r="E730" s="477"/>
      <c r="F730" s="477"/>
      <c r="G730" s="477"/>
      <c r="H730" s="477"/>
      <c r="I730" s="149"/>
      <c r="J730" s="98"/>
    </row>
    <row r="731" spans="2:10" s="4" customFormat="1" ht="13.5" customHeight="1" x14ac:dyDescent="0.25">
      <c r="B731" s="477" t="s">
        <v>204</v>
      </c>
      <c r="C731" s="477"/>
      <c r="D731" s="477"/>
      <c r="E731" s="477"/>
      <c r="F731" s="477"/>
      <c r="G731" s="477"/>
      <c r="H731" s="477"/>
      <c r="I731" s="149"/>
      <c r="J731" s="98"/>
    </row>
    <row r="732" spans="2:10" s="121" customFormat="1" ht="91.5" customHeight="1" x14ac:dyDescent="0.2">
      <c r="B732" s="236" t="s">
        <v>36</v>
      </c>
      <c r="C732" s="236" t="s">
        <v>37</v>
      </c>
      <c r="D732" s="236" t="s">
        <v>200</v>
      </c>
      <c r="E732" s="236" t="s">
        <v>73</v>
      </c>
      <c r="F732" s="236" t="s">
        <v>74</v>
      </c>
      <c r="G732" s="236" t="s">
        <v>75</v>
      </c>
      <c r="H732" s="237"/>
      <c r="I732" s="163" t="s">
        <v>12</v>
      </c>
      <c r="J732" s="144"/>
    </row>
    <row r="733" spans="2:10" s="4" customFormat="1" ht="15" x14ac:dyDescent="0.25">
      <c r="B733" s="59">
        <v>1</v>
      </c>
      <c r="C733" s="59">
        <v>2</v>
      </c>
      <c r="D733" s="59">
        <v>3</v>
      </c>
      <c r="E733" s="59">
        <v>4</v>
      </c>
      <c r="F733" s="59">
        <v>5</v>
      </c>
      <c r="G733" s="59">
        <v>6</v>
      </c>
      <c r="H733" s="171"/>
      <c r="I733" s="149"/>
      <c r="J733" s="98"/>
    </row>
    <row r="734" spans="2:10" s="4" customFormat="1" ht="12.75" customHeight="1" x14ac:dyDescent="0.2">
      <c r="B734" s="96">
        <v>1</v>
      </c>
      <c r="C734" s="361" t="s">
        <v>228</v>
      </c>
      <c r="D734" s="196">
        <f>D704</f>
        <v>709.8</v>
      </c>
      <c r="E734" s="196">
        <f>G704</f>
        <v>780.48</v>
      </c>
      <c r="F734" s="196">
        <v>666.8</v>
      </c>
      <c r="G734" s="197">
        <f>F734/D734</f>
        <v>0.93941955480417016</v>
      </c>
      <c r="H734" s="162"/>
      <c r="I734" s="149"/>
      <c r="J734" s="98"/>
    </row>
    <row r="735" spans="2:10" s="4" customFormat="1" ht="12.75" customHeight="1" x14ac:dyDescent="0.2">
      <c r="B735" s="96">
        <v>2</v>
      </c>
      <c r="C735" s="361" t="s">
        <v>229</v>
      </c>
      <c r="D735" s="196">
        <f t="shared" ref="D735:D757" si="65">D705</f>
        <v>1926.15</v>
      </c>
      <c r="E735" s="196">
        <f t="shared" ref="E735:E757" si="66">G705</f>
        <v>1947.98</v>
      </c>
      <c r="F735" s="196">
        <v>1878.9100000000003</v>
      </c>
      <c r="G735" s="197">
        <f t="shared" ref="G735:G757" si="67">F735/D735</f>
        <v>0.97547439192170926</v>
      </c>
      <c r="H735" s="162"/>
      <c r="I735" s="149"/>
      <c r="J735" s="98"/>
    </row>
    <row r="736" spans="2:10" s="4" customFormat="1" ht="12.75" customHeight="1" x14ac:dyDescent="0.2">
      <c r="B736" s="96">
        <v>3</v>
      </c>
      <c r="C736" s="361" t="s">
        <v>230</v>
      </c>
      <c r="D736" s="196">
        <f t="shared" si="65"/>
        <v>1740.6</v>
      </c>
      <c r="E736" s="196">
        <f t="shared" si="66"/>
        <v>1765.8899999999996</v>
      </c>
      <c r="F736" s="196">
        <v>1673.9599999999998</v>
      </c>
      <c r="G736" s="197">
        <f t="shared" si="67"/>
        <v>0.96171435137308969</v>
      </c>
      <c r="H736" s="162"/>
      <c r="I736" s="149"/>
      <c r="J736" s="98"/>
    </row>
    <row r="737" spans="2:10" s="4" customFormat="1" ht="12.75" customHeight="1" x14ac:dyDescent="0.2">
      <c r="B737" s="96">
        <v>4</v>
      </c>
      <c r="C737" s="361" t="s">
        <v>231</v>
      </c>
      <c r="D737" s="196">
        <f t="shared" si="65"/>
        <v>1992.15</v>
      </c>
      <c r="E737" s="196">
        <f t="shared" si="66"/>
        <v>2017.4399999999998</v>
      </c>
      <c r="F737" s="196">
        <v>1954.9699999999998</v>
      </c>
      <c r="G737" s="197">
        <f t="shared" si="67"/>
        <v>0.98133674673091875</v>
      </c>
      <c r="H737" s="162"/>
      <c r="I737" s="149"/>
      <c r="J737" s="98"/>
    </row>
    <row r="738" spans="2:10" s="4" customFormat="1" ht="12.75" customHeight="1" x14ac:dyDescent="0.2">
      <c r="B738" s="96">
        <v>5</v>
      </c>
      <c r="C738" s="361" t="s">
        <v>232</v>
      </c>
      <c r="D738" s="196">
        <f t="shared" si="65"/>
        <v>1332.15</v>
      </c>
      <c r="E738" s="196">
        <f t="shared" si="66"/>
        <v>1513.1</v>
      </c>
      <c r="F738" s="196">
        <v>1253.4499999999998</v>
      </c>
      <c r="G738" s="197">
        <f t="shared" si="67"/>
        <v>0.94092256877979186</v>
      </c>
      <c r="H738" s="162"/>
      <c r="I738" s="149"/>
      <c r="J738" s="98"/>
    </row>
    <row r="739" spans="2:10" s="4" customFormat="1" ht="12.75" customHeight="1" x14ac:dyDescent="0.2">
      <c r="B739" s="96">
        <v>6</v>
      </c>
      <c r="C739" s="361" t="s">
        <v>233</v>
      </c>
      <c r="D739" s="196">
        <f t="shared" si="65"/>
        <v>912.9</v>
      </c>
      <c r="E739" s="196">
        <f t="shared" si="66"/>
        <v>1190.8499999999999</v>
      </c>
      <c r="F739" s="196">
        <v>831</v>
      </c>
      <c r="G739" s="197">
        <f t="shared" si="67"/>
        <v>0.91028590207032534</v>
      </c>
      <c r="H739" s="162"/>
      <c r="I739" s="149"/>
      <c r="J739" s="98"/>
    </row>
    <row r="740" spans="2:10" s="4" customFormat="1" ht="12.75" customHeight="1" x14ac:dyDescent="0.2">
      <c r="B740" s="96">
        <v>7</v>
      </c>
      <c r="C740" s="361" t="s">
        <v>234</v>
      </c>
      <c r="D740" s="196">
        <f t="shared" si="65"/>
        <v>1248.3</v>
      </c>
      <c r="E740" s="196">
        <f t="shared" si="66"/>
        <v>1378.6099999999997</v>
      </c>
      <c r="F740" s="196">
        <v>1191.46</v>
      </c>
      <c r="G740" s="197">
        <f t="shared" si="67"/>
        <v>0.95446607386045024</v>
      </c>
      <c r="H740" s="162"/>
      <c r="I740" s="149"/>
      <c r="J740" s="98"/>
    </row>
    <row r="741" spans="2:10" s="4" customFormat="1" ht="12.75" customHeight="1" x14ac:dyDescent="0.2">
      <c r="B741" s="96">
        <v>8</v>
      </c>
      <c r="C741" s="361" t="s">
        <v>235</v>
      </c>
      <c r="D741" s="196">
        <f t="shared" si="65"/>
        <v>342.75</v>
      </c>
      <c r="E741" s="196">
        <f t="shared" si="66"/>
        <v>480.1</v>
      </c>
      <c r="F741" s="196">
        <v>314.77000000000004</v>
      </c>
      <c r="G741" s="197">
        <f t="shared" si="67"/>
        <v>0.91836615609044503</v>
      </c>
      <c r="H741" s="162"/>
      <c r="I741" s="149"/>
      <c r="J741" s="98"/>
    </row>
    <row r="742" spans="2:10" s="4" customFormat="1" ht="12.75" customHeight="1" x14ac:dyDescent="0.2">
      <c r="B742" s="96">
        <v>9</v>
      </c>
      <c r="C742" s="361" t="s">
        <v>236</v>
      </c>
      <c r="D742" s="196">
        <f t="shared" si="65"/>
        <v>1825.5</v>
      </c>
      <c r="E742" s="196">
        <f t="shared" si="66"/>
        <v>1960.14</v>
      </c>
      <c r="F742" s="196">
        <v>1774.46</v>
      </c>
      <c r="G742" s="197">
        <f t="shared" si="67"/>
        <v>0.9720405368392222</v>
      </c>
      <c r="H742" s="162"/>
      <c r="I742" s="149"/>
      <c r="J742" s="98"/>
    </row>
    <row r="743" spans="2:10" s="4" customFormat="1" ht="12.75" customHeight="1" x14ac:dyDescent="0.2">
      <c r="B743" s="96">
        <v>10</v>
      </c>
      <c r="C743" s="361" t="s">
        <v>237</v>
      </c>
      <c r="D743" s="196">
        <f t="shared" si="65"/>
        <v>1467</v>
      </c>
      <c r="E743" s="196">
        <f t="shared" si="66"/>
        <v>1543.4099999999999</v>
      </c>
      <c r="F743" s="196">
        <v>1406.88</v>
      </c>
      <c r="G743" s="197">
        <f t="shared" si="67"/>
        <v>0.95901840490797552</v>
      </c>
      <c r="H743" s="162"/>
      <c r="I743" s="149"/>
      <c r="J743" s="98"/>
    </row>
    <row r="744" spans="2:10" s="4" customFormat="1" ht="12.75" customHeight="1" x14ac:dyDescent="0.2">
      <c r="B744" s="96">
        <v>11</v>
      </c>
      <c r="C744" s="361" t="s">
        <v>238</v>
      </c>
      <c r="D744" s="196">
        <f t="shared" si="65"/>
        <v>1005.9</v>
      </c>
      <c r="E744" s="196">
        <f t="shared" si="66"/>
        <v>1044.2599999999998</v>
      </c>
      <c r="F744" s="196">
        <v>947.7</v>
      </c>
      <c r="G744" s="197">
        <f t="shared" si="67"/>
        <v>0.94214136594094844</v>
      </c>
      <c r="H744" s="162"/>
      <c r="I744" s="149"/>
      <c r="J744" s="98"/>
    </row>
    <row r="745" spans="2:10" s="4" customFormat="1" ht="12.75" customHeight="1" x14ac:dyDescent="0.2">
      <c r="B745" s="96">
        <v>12</v>
      </c>
      <c r="C745" s="361" t="s">
        <v>239</v>
      </c>
      <c r="D745" s="196">
        <f t="shared" si="65"/>
        <v>550.35</v>
      </c>
      <c r="E745" s="196">
        <f t="shared" si="66"/>
        <v>639.55999999999995</v>
      </c>
      <c r="F745" s="196">
        <v>506.15</v>
      </c>
      <c r="G745" s="197">
        <f t="shared" si="67"/>
        <v>0.91968747160897601</v>
      </c>
      <c r="H745" s="162"/>
      <c r="I745" s="149"/>
      <c r="J745" s="98"/>
    </row>
    <row r="746" spans="2:10" s="4" customFormat="1" ht="12.75" customHeight="1" x14ac:dyDescent="0.2">
      <c r="B746" s="96">
        <v>13</v>
      </c>
      <c r="C746" s="361" t="s">
        <v>240</v>
      </c>
      <c r="D746" s="196">
        <f t="shared" si="65"/>
        <v>1885.2</v>
      </c>
      <c r="E746" s="196">
        <f t="shared" si="66"/>
        <v>2115.84</v>
      </c>
      <c r="F746" s="196">
        <v>1815.96</v>
      </c>
      <c r="G746" s="197">
        <f t="shared" si="67"/>
        <v>0.96327180140038193</v>
      </c>
      <c r="H746" s="162"/>
      <c r="I746" s="149"/>
      <c r="J746" s="98"/>
    </row>
    <row r="747" spans="2:10" s="4" customFormat="1" ht="12.75" customHeight="1" x14ac:dyDescent="0.2">
      <c r="B747" s="96">
        <v>14</v>
      </c>
      <c r="C747" s="361" t="s">
        <v>241</v>
      </c>
      <c r="D747" s="196">
        <f t="shared" si="65"/>
        <v>3145.65</v>
      </c>
      <c r="E747" s="196">
        <f t="shared" si="66"/>
        <v>3378.1000000000004</v>
      </c>
      <c r="F747" s="196">
        <v>3054.48</v>
      </c>
      <c r="G747" s="197">
        <f t="shared" si="67"/>
        <v>0.97101711887845121</v>
      </c>
      <c r="H747" s="162"/>
      <c r="I747" s="149"/>
      <c r="J747" s="98"/>
    </row>
    <row r="748" spans="2:10" s="4" customFormat="1" ht="12.75" customHeight="1" x14ac:dyDescent="0.2">
      <c r="B748" s="96">
        <v>15</v>
      </c>
      <c r="C748" s="361" t="s">
        <v>242</v>
      </c>
      <c r="D748" s="196">
        <f t="shared" si="65"/>
        <v>2404.5</v>
      </c>
      <c r="E748" s="196">
        <f t="shared" si="66"/>
        <v>2656.55</v>
      </c>
      <c r="F748" s="196">
        <v>2332.52</v>
      </c>
      <c r="G748" s="197">
        <f t="shared" si="67"/>
        <v>0.97006446246620914</v>
      </c>
      <c r="H748" s="162"/>
      <c r="I748" s="149"/>
      <c r="J748" s="98"/>
    </row>
    <row r="749" spans="2:10" s="4" customFormat="1" ht="12.75" customHeight="1" x14ac:dyDescent="0.2">
      <c r="B749" s="96">
        <v>16</v>
      </c>
      <c r="C749" s="361" t="s">
        <v>243</v>
      </c>
      <c r="D749" s="196">
        <f t="shared" si="65"/>
        <v>2793.75</v>
      </c>
      <c r="E749" s="196">
        <f t="shared" si="66"/>
        <v>2961.04</v>
      </c>
      <c r="F749" s="196">
        <v>2688.1499999999996</v>
      </c>
      <c r="G749" s="197">
        <f t="shared" si="67"/>
        <v>0.96220134228187904</v>
      </c>
      <c r="H749" s="162"/>
      <c r="I749" s="149"/>
      <c r="J749" s="98"/>
    </row>
    <row r="750" spans="2:10" s="4" customFormat="1" ht="12.75" customHeight="1" x14ac:dyDescent="0.2">
      <c r="B750" s="96">
        <v>17</v>
      </c>
      <c r="C750" s="361" t="s">
        <v>244</v>
      </c>
      <c r="D750" s="196">
        <f t="shared" si="65"/>
        <v>2151.9</v>
      </c>
      <c r="E750" s="196">
        <f t="shared" si="66"/>
        <v>2180.7200000000003</v>
      </c>
      <c r="F750" s="196">
        <v>2085.1999999999998</v>
      </c>
      <c r="G750" s="197">
        <f t="shared" si="67"/>
        <v>0.96900413587991996</v>
      </c>
      <c r="H750" s="162"/>
      <c r="I750" s="149"/>
      <c r="J750" s="98"/>
    </row>
    <row r="751" spans="2:10" s="4" customFormat="1" ht="12.75" customHeight="1" x14ac:dyDescent="0.2">
      <c r="B751" s="96">
        <v>18</v>
      </c>
      <c r="C751" s="361" t="s">
        <v>245</v>
      </c>
      <c r="D751" s="196">
        <f t="shared" si="65"/>
        <v>2769.75</v>
      </c>
      <c r="E751" s="196">
        <f t="shared" si="66"/>
        <v>2752.1600000000003</v>
      </c>
      <c r="F751" s="196">
        <v>2733.19</v>
      </c>
      <c r="G751" s="197">
        <f t="shared" si="67"/>
        <v>0.98680025273039085</v>
      </c>
      <c r="H751" s="162"/>
      <c r="I751" s="149"/>
      <c r="J751" s="98"/>
    </row>
    <row r="752" spans="2:10" s="4" customFormat="1" ht="12.75" customHeight="1" x14ac:dyDescent="0.2">
      <c r="B752" s="96">
        <v>19</v>
      </c>
      <c r="C752" s="361" t="s">
        <v>246</v>
      </c>
      <c r="D752" s="196">
        <f t="shared" si="65"/>
        <v>3091.05</v>
      </c>
      <c r="E752" s="196">
        <f t="shared" si="66"/>
        <v>2976.05</v>
      </c>
      <c r="F752" s="196">
        <v>3031.45</v>
      </c>
      <c r="G752" s="197">
        <f t="shared" si="67"/>
        <v>0.9807185260671939</v>
      </c>
      <c r="H752" s="162"/>
      <c r="I752" s="149"/>
      <c r="J752" s="98"/>
    </row>
    <row r="753" spans="2:14" s="4" customFormat="1" ht="12.75" customHeight="1" x14ac:dyDescent="0.2">
      <c r="B753" s="96">
        <v>20</v>
      </c>
      <c r="C753" s="361" t="s">
        <v>247</v>
      </c>
      <c r="D753" s="196">
        <f t="shared" si="65"/>
        <v>1721.7</v>
      </c>
      <c r="E753" s="196">
        <f t="shared" si="66"/>
        <v>1715.77</v>
      </c>
      <c r="F753" s="196">
        <v>1671.22</v>
      </c>
      <c r="G753" s="197">
        <f t="shared" si="67"/>
        <v>0.97068014172039263</v>
      </c>
      <c r="H753" s="162"/>
      <c r="I753" s="149"/>
      <c r="J753" s="98"/>
    </row>
    <row r="754" spans="2:14" s="4" customFormat="1" ht="12.75" customHeight="1" x14ac:dyDescent="0.2">
      <c r="B754" s="96">
        <v>21</v>
      </c>
      <c r="C754" s="361" t="s">
        <v>248</v>
      </c>
      <c r="D754" s="196">
        <f t="shared" si="65"/>
        <v>385.2</v>
      </c>
      <c r="E754" s="196">
        <f t="shared" si="66"/>
        <v>393.88</v>
      </c>
      <c r="F754" s="196">
        <v>335.2</v>
      </c>
      <c r="G754" s="197">
        <f t="shared" si="67"/>
        <v>0.87019730010384211</v>
      </c>
      <c r="H754" s="162"/>
      <c r="I754" s="149"/>
      <c r="J754" s="98"/>
    </row>
    <row r="755" spans="2:14" s="4" customFormat="1" ht="12.75" customHeight="1" x14ac:dyDescent="0.2">
      <c r="B755" s="96">
        <v>22</v>
      </c>
      <c r="C755" s="361" t="s">
        <v>249</v>
      </c>
      <c r="D755" s="196">
        <f t="shared" si="65"/>
        <v>901.5</v>
      </c>
      <c r="E755" s="196">
        <f t="shared" si="66"/>
        <v>913.04</v>
      </c>
      <c r="F755" s="196">
        <v>832.98</v>
      </c>
      <c r="G755" s="197">
        <f t="shared" si="67"/>
        <v>0.92399334442595671</v>
      </c>
      <c r="H755" s="162"/>
      <c r="I755" s="149"/>
      <c r="J755" s="98"/>
    </row>
    <row r="756" spans="2:14" s="4" customFormat="1" ht="12.75" customHeight="1" x14ac:dyDescent="0.2">
      <c r="B756" s="96">
        <v>23</v>
      </c>
      <c r="C756" s="361" t="s">
        <v>250</v>
      </c>
      <c r="D756" s="196">
        <f t="shared" si="65"/>
        <v>834.75</v>
      </c>
      <c r="E756" s="196">
        <f t="shared" si="66"/>
        <v>819.41</v>
      </c>
      <c r="F756" s="196">
        <v>764.40000000000009</v>
      </c>
      <c r="G756" s="197">
        <f t="shared" si="67"/>
        <v>0.9157232704402517</v>
      </c>
      <c r="H756" s="162"/>
      <c r="I756" s="149"/>
      <c r="J756" s="98"/>
    </row>
    <row r="757" spans="2:14" s="4" customFormat="1" ht="12.75" customHeight="1" x14ac:dyDescent="0.2">
      <c r="B757" s="96">
        <v>24</v>
      </c>
      <c r="C757" s="361" t="s">
        <v>251</v>
      </c>
      <c r="D757" s="196">
        <f t="shared" si="65"/>
        <v>181.35</v>
      </c>
      <c r="E757" s="196">
        <f t="shared" si="66"/>
        <v>161.59</v>
      </c>
      <c r="F757" s="196">
        <v>122.07</v>
      </c>
      <c r="G757" s="197">
        <f t="shared" si="67"/>
        <v>0.67311827956989245</v>
      </c>
      <c r="H757" s="162"/>
      <c r="I757" s="149"/>
      <c r="J757" s="98"/>
      <c r="L757" s="71"/>
    </row>
    <row r="758" spans="2:14" s="4" customFormat="1" ht="14.25" customHeight="1" x14ac:dyDescent="0.2">
      <c r="B758" s="18"/>
      <c r="C758" s="1" t="s">
        <v>26</v>
      </c>
      <c r="D758" s="130">
        <f>SUM(D734:D757)</f>
        <v>37319.849999999991</v>
      </c>
      <c r="E758" s="130">
        <f t="shared" ref="E758:F758" si="68">SUM(E734:E757)</f>
        <v>39285.969999999994</v>
      </c>
      <c r="F758" s="130">
        <f t="shared" si="68"/>
        <v>35867.33</v>
      </c>
      <c r="G758" s="134">
        <f>F758/D758</f>
        <v>0.96107915760647511</v>
      </c>
      <c r="H758" s="162"/>
      <c r="I758" s="149" t="s">
        <v>12</v>
      </c>
      <c r="J758" s="98"/>
      <c r="M758" s="16"/>
      <c r="N758" s="16"/>
    </row>
    <row r="759" spans="2:14" ht="13.5" customHeight="1" x14ac:dyDescent="0.25">
      <c r="B759" s="333"/>
      <c r="C759" s="334"/>
      <c r="D759" s="335"/>
      <c r="E759" s="448"/>
      <c r="F759" s="337"/>
      <c r="G759" s="336"/>
      <c r="H759" s="338"/>
    </row>
    <row r="760" spans="2:14" s="4" customFormat="1" ht="27.75" customHeight="1" x14ac:dyDescent="0.25">
      <c r="B760" s="488" t="s">
        <v>220</v>
      </c>
      <c r="C760" s="477"/>
      <c r="D760" s="477"/>
      <c r="E760" s="477"/>
      <c r="F760" s="477"/>
      <c r="G760" s="477"/>
      <c r="H760" s="477"/>
      <c r="I760" s="477"/>
      <c r="J760" s="98"/>
    </row>
    <row r="761" spans="2:14" s="4" customFormat="1" ht="13.5" customHeight="1" x14ac:dyDescent="0.25">
      <c r="B761" s="494" t="s">
        <v>203</v>
      </c>
      <c r="C761" s="494"/>
      <c r="D761" s="494"/>
      <c r="E761" s="494"/>
      <c r="F761" s="494"/>
      <c r="G761" s="494"/>
      <c r="H761" s="155"/>
      <c r="I761" s="149"/>
      <c r="J761" s="98"/>
    </row>
    <row r="762" spans="2:14" s="135" customFormat="1" ht="75" x14ac:dyDescent="0.2">
      <c r="B762" s="132" t="s">
        <v>36</v>
      </c>
      <c r="C762" s="132" t="s">
        <v>37</v>
      </c>
      <c r="D762" s="132" t="s">
        <v>208</v>
      </c>
      <c r="E762" s="132" t="s">
        <v>73</v>
      </c>
      <c r="F762" s="132" t="s">
        <v>279</v>
      </c>
      <c r="G762" s="133" t="s">
        <v>157</v>
      </c>
      <c r="H762" s="174"/>
      <c r="I762" s="193"/>
      <c r="J762" s="146"/>
    </row>
    <row r="763" spans="2:14" s="4" customFormat="1" ht="14.25" customHeight="1" x14ac:dyDescent="0.25">
      <c r="B763" s="59">
        <v>1</v>
      </c>
      <c r="C763" s="59">
        <v>2</v>
      </c>
      <c r="D763" s="59">
        <v>3</v>
      </c>
      <c r="E763" s="59">
        <v>4</v>
      </c>
      <c r="F763" s="59">
        <v>5</v>
      </c>
      <c r="G763" s="59">
        <v>6</v>
      </c>
      <c r="H763" s="175"/>
      <c r="I763" s="149"/>
      <c r="J763" s="98"/>
    </row>
    <row r="764" spans="2:14" s="4" customFormat="1" ht="12.95" customHeight="1" x14ac:dyDescent="0.2">
      <c r="B764" s="96">
        <v>1</v>
      </c>
      <c r="C764" s="361" t="s">
        <v>228</v>
      </c>
      <c r="D764" s="364">
        <f>D704</f>
        <v>709.8</v>
      </c>
      <c r="E764" s="364">
        <f>G704</f>
        <v>780.48</v>
      </c>
      <c r="F764" s="364">
        <v>113.68000000000009</v>
      </c>
      <c r="G764" s="156">
        <f>F764/D764</f>
        <v>0.16015779092702184</v>
      </c>
      <c r="H764" s="162"/>
      <c r="I764" s="149"/>
      <c r="J764" s="98"/>
    </row>
    <row r="765" spans="2:14" s="4" customFormat="1" ht="12.95" customHeight="1" x14ac:dyDescent="0.2">
      <c r="B765" s="96">
        <v>2</v>
      </c>
      <c r="C765" s="361" t="s">
        <v>229</v>
      </c>
      <c r="D765" s="364">
        <f t="shared" ref="D765:D787" si="69">D705</f>
        <v>1926.15</v>
      </c>
      <c r="E765" s="364">
        <f t="shared" ref="E765:E787" si="70">G705</f>
        <v>1947.98</v>
      </c>
      <c r="F765" s="364">
        <v>69.070000000000022</v>
      </c>
      <c r="G765" s="156">
        <f t="shared" ref="G765:G787" si="71">F765/D765</f>
        <v>3.5859097162733958E-2</v>
      </c>
      <c r="H765" s="162"/>
      <c r="I765" s="149"/>
      <c r="J765" s="98"/>
    </row>
    <row r="766" spans="2:14" s="4" customFormat="1" ht="12.95" customHeight="1" x14ac:dyDescent="0.2">
      <c r="B766" s="96">
        <v>3</v>
      </c>
      <c r="C766" s="361" t="s">
        <v>230</v>
      </c>
      <c r="D766" s="364">
        <f t="shared" si="69"/>
        <v>1740.6</v>
      </c>
      <c r="E766" s="364">
        <f t="shared" si="70"/>
        <v>1765.8899999999996</v>
      </c>
      <c r="F766" s="364">
        <v>91.92999999999995</v>
      </c>
      <c r="G766" s="156">
        <f t="shared" si="71"/>
        <v>5.2815121222566902E-2</v>
      </c>
      <c r="H766" s="162"/>
      <c r="I766" s="149"/>
      <c r="J766" s="98"/>
    </row>
    <row r="767" spans="2:14" s="4" customFormat="1" ht="12.95" customHeight="1" x14ac:dyDescent="0.2">
      <c r="B767" s="96">
        <v>4</v>
      </c>
      <c r="C767" s="361" t="s">
        <v>231</v>
      </c>
      <c r="D767" s="364">
        <f t="shared" si="69"/>
        <v>1992.15</v>
      </c>
      <c r="E767" s="364">
        <f t="shared" si="70"/>
        <v>2017.4399999999998</v>
      </c>
      <c r="F767" s="364">
        <v>62.470000000000198</v>
      </c>
      <c r="G767" s="156">
        <f t="shared" si="71"/>
        <v>3.1358080465828476E-2</v>
      </c>
      <c r="H767" s="162"/>
      <c r="I767" s="149"/>
      <c r="J767" s="98"/>
    </row>
    <row r="768" spans="2:14" s="4" customFormat="1" ht="12.95" customHeight="1" x14ac:dyDescent="0.2">
      <c r="B768" s="96">
        <v>5</v>
      </c>
      <c r="C768" s="361" t="s">
        <v>232</v>
      </c>
      <c r="D768" s="364">
        <f t="shared" si="69"/>
        <v>1332.15</v>
      </c>
      <c r="E768" s="364">
        <f t="shared" si="70"/>
        <v>1513.1</v>
      </c>
      <c r="F768" s="364">
        <v>259.65000000000003</v>
      </c>
      <c r="G768" s="156">
        <f t="shared" si="71"/>
        <v>0.19491048305371017</v>
      </c>
      <c r="H768" s="162"/>
      <c r="I768" s="149"/>
      <c r="J768" s="98"/>
    </row>
    <row r="769" spans="2:10" s="4" customFormat="1" ht="12.95" customHeight="1" x14ac:dyDescent="0.2">
      <c r="B769" s="96">
        <v>6</v>
      </c>
      <c r="C769" s="361" t="s">
        <v>233</v>
      </c>
      <c r="D769" s="364">
        <f t="shared" si="69"/>
        <v>912.9</v>
      </c>
      <c r="E769" s="364">
        <f t="shared" si="70"/>
        <v>1190.8499999999999</v>
      </c>
      <c r="F769" s="364">
        <v>359.85</v>
      </c>
      <c r="G769" s="156">
        <f t="shared" si="71"/>
        <v>0.39418337167269146</v>
      </c>
      <c r="H769" s="162"/>
      <c r="I769" s="149"/>
      <c r="J769" s="98"/>
    </row>
    <row r="770" spans="2:10" s="4" customFormat="1" ht="12.95" customHeight="1" x14ac:dyDescent="0.2">
      <c r="B770" s="96">
        <v>7</v>
      </c>
      <c r="C770" s="361" t="s">
        <v>234</v>
      </c>
      <c r="D770" s="364">
        <f t="shared" si="69"/>
        <v>1248.3</v>
      </c>
      <c r="E770" s="364">
        <f t="shared" si="70"/>
        <v>1378.6099999999997</v>
      </c>
      <c r="F770" s="364">
        <v>187.14999999999984</v>
      </c>
      <c r="G770" s="156">
        <f t="shared" si="71"/>
        <v>0.14992389649923885</v>
      </c>
      <c r="H770" s="162"/>
      <c r="I770" s="149"/>
      <c r="J770" s="98"/>
    </row>
    <row r="771" spans="2:10" s="4" customFormat="1" ht="12.95" customHeight="1" x14ac:dyDescent="0.2">
      <c r="B771" s="96">
        <v>8</v>
      </c>
      <c r="C771" s="361" t="s">
        <v>235</v>
      </c>
      <c r="D771" s="364">
        <f t="shared" si="69"/>
        <v>342.75</v>
      </c>
      <c r="E771" s="364">
        <f t="shared" si="70"/>
        <v>480.1</v>
      </c>
      <c r="F771" s="364">
        <v>165.32999999999998</v>
      </c>
      <c r="G771" s="156">
        <f t="shared" si="71"/>
        <v>0.48236323851203494</v>
      </c>
      <c r="H771" s="162"/>
      <c r="I771" s="149"/>
      <c r="J771" s="98"/>
    </row>
    <row r="772" spans="2:10" s="4" customFormat="1" ht="12.95" customHeight="1" x14ac:dyDescent="0.2">
      <c r="B772" s="96">
        <v>9</v>
      </c>
      <c r="C772" s="361" t="s">
        <v>236</v>
      </c>
      <c r="D772" s="364">
        <f t="shared" si="69"/>
        <v>1825.5</v>
      </c>
      <c r="E772" s="364">
        <f t="shared" si="70"/>
        <v>1960.14</v>
      </c>
      <c r="F772" s="364">
        <v>185.68000000000029</v>
      </c>
      <c r="G772" s="156">
        <f t="shared" si="71"/>
        <v>0.10171459874007137</v>
      </c>
      <c r="H772" s="162"/>
      <c r="I772" s="149"/>
      <c r="J772" s="98"/>
    </row>
    <row r="773" spans="2:10" s="4" customFormat="1" ht="12.95" customHeight="1" x14ac:dyDescent="0.2">
      <c r="B773" s="96">
        <v>10</v>
      </c>
      <c r="C773" s="361" t="s">
        <v>237</v>
      </c>
      <c r="D773" s="364">
        <f t="shared" si="69"/>
        <v>1467</v>
      </c>
      <c r="E773" s="364">
        <f t="shared" si="70"/>
        <v>1543.4099999999999</v>
      </c>
      <c r="F773" s="364">
        <v>136.52999999999986</v>
      </c>
      <c r="G773" s="156">
        <f t="shared" si="71"/>
        <v>9.3067484662576597E-2</v>
      </c>
      <c r="H773" s="162"/>
      <c r="I773" s="149"/>
      <c r="J773" s="98"/>
    </row>
    <row r="774" spans="2:10" s="4" customFormat="1" ht="12.95" customHeight="1" x14ac:dyDescent="0.2">
      <c r="B774" s="96">
        <v>11</v>
      </c>
      <c r="C774" s="361" t="s">
        <v>238</v>
      </c>
      <c r="D774" s="364">
        <f t="shared" si="69"/>
        <v>1005.9</v>
      </c>
      <c r="E774" s="364">
        <f t="shared" si="70"/>
        <v>1044.2599999999998</v>
      </c>
      <c r="F774" s="364">
        <v>96.559999999999945</v>
      </c>
      <c r="G774" s="156">
        <f t="shared" si="71"/>
        <v>9.5993637538522664E-2</v>
      </c>
      <c r="H774" s="162"/>
      <c r="I774" s="149"/>
      <c r="J774" s="98"/>
    </row>
    <row r="775" spans="2:10" s="4" customFormat="1" ht="12.95" customHeight="1" x14ac:dyDescent="0.2">
      <c r="B775" s="96">
        <v>12</v>
      </c>
      <c r="C775" s="361" t="s">
        <v>239</v>
      </c>
      <c r="D775" s="364">
        <f t="shared" si="69"/>
        <v>550.35</v>
      </c>
      <c r="E775" s="364">
        <f t="shared" si="70"/>
        <v>639.55999999999995</v>
      </c>
      <c r="F775" s="364">
        <v>133.41000000000003</v>
      </c>
      <c r="G775" s="156">
        <f t="shared" si="71"/>
        <v>0.24240937585173075</v>
      </c>
      <c r="H775" s="162"/>
      <c r="I775" s="149"/>
      <c r="J775" s="98"/>
    </row>
    <row r="776" spans="2:10" s="4" customFormat="1" ht="12.95" customHeight="1" x14ac:dyDescent="0.2">
      <c r="B776" s="96">
        <v>13</v>
      </c>
      <c r="C776" s="361" t="s">
        <v>240</v>
      </c>
      <c r="D776" s="364">
        <f t="shared" si="69"/>
        <v>1885.2</v>
      </c>
      <c r="E776" s="364">
        <f t="shared" si="70"/>
        <v>2115.84</v>
      </c>
      <c r="F776" s="364">
        <v>299.88000000000011</v>
      </c>
      <c r="G776" s="156">
        <f t="shared" si="71"/>
        <v>0.1590706556333546</v>
      </c>
      <c r="H776" s="162"/>
      <c r="I776" s="149"/>
      <c r="J776" s="98"/>
    </row>
    <row r="777" spans="2:10" s="4" customFormat="1" ht="12.95" customHeight="1" x14ac:dyDescent="0.2">
      <c r="B777" s="96">
        <v>14</v>
      </c>
      <c r="C777" s="361" t="s">
        <v>241</v>
      </c>
      <c r="D777" s="364">
        <f t="shared" si="69"/>
        <v>3145.65</v>
      </c>
      <c r="E777" s="364">
        <f t="shared" si="70"/>
        <v>3378.1000000000004</v>
      </c>
      <c r="F777" s="364">
        <v>323.62000000000012</v>
      </c>
      <c r="G777" s="156">
        <f t="shared" si="71"/>
        <v>0.10287857835423525</v>
      </c>
      <c r="H777" s="162"/>
      <c r="I777" s="149"/>
      <c r="J777" s="98"/>
    </row>
    <row r="778" spans="2:10" s="4" customFormat="1" ht="12.95" customHeight="1" x14ac:dyDescent="0.2">
      <c r="B778" s="96">
        <v>15</v>
      </c>
      <c r="C778" s="361" t="s">
        <v>242</v>
      </c>
      <c r="D778" s="364">
        <f t="shared" si="69"/>
        <v>2404.5</v>
      </c>
      <c r="E778" s="364">
        <f t="shared" si="70"/>
        <v>2656.55</v>
      </c>
      <c r="F778" s="364">
        <v>324.02999999999975</v>
      </c>
      <c r="G778" s="156">
        <f t="shared" si="71"/>
        <v>0.13475982532751082</v>
      </c>
      <c r="H778" s="162"/>
      <c r="I778" s="149"/>
      <c r="J778" s="98"/>
    </row>
    <row r="779" spans="2:10" s="4" customFormat="1" ht="12.95" customHeight="1" x14ac:dyDescent="0.2">
      <c r="B779" s="96">
        <v>16</v>
      </c>
      <c r="C779" s="361" t="s">
        <v>243</v>
      </c>
      <c r="D779" s="364">
        <f t="shared" si="69"/>
        <v>2793.75</v>
      </c>
      <c r="E779" s="364">
        <f t="shared" si="70"/>
        <v>2961.04</v>
      </c>
      <c r="F779" s="364">
        <v>272.88999999999987</v>
      </c>
      <c r="G779" s="156">
        <f t="shared" si="71"/>
        <v>9.7678747203579372E-2</v>
      </c>
      <c r="H779" s="162"/>
      <c r="I779" s="149"/>
      <c r="J779" s="98"/>
    </row>
    <row r="780" spans="2:10" s="4" customFormat="1" ht="12.95" customHeight="1" x14ac:dyDescent="0.2">
      <c r="B780" s="96">
        <v>17</v>
      </c>
      <c r="C780" s="361" t="s">
        <v>244</v>
      </c>
      <c r="D780" s="364">
        <f t="shared" si="69"/>
        <v>2151.9</v>
      </c>
      <c r="E780" s="364">
        <f t="shared" si="70"/>
        <v>2180.7200000000003</v>
      </c>
      <c r="F780" s="364">
        <v>95.520000000000238</v>
      </c>
      <c r="G780" s="156">
        <f t="shared" si="71"/>
        <v>4.4388679771364951E-2</v>
      </c>
      <c r="H780" s="162"/>
      <c r="I780" s="149"/>
      <c r="J780" s="98"/>
    </row>
    <row r="781" spans="2:10" s="4" customFormat="1" ht="12.95" customHeight="1" x14ac:dyDescent="0.2">
      <c r="B781" s="96">
        <v>18</v>
      </c>
      <c r="C781" s="361" t="s">
        <v>245</v>
      </c>
      <c r="D781" s="364">
        <f t="shared" si="69"/>
        <v>2769.75</v>
      </c>
      <c r="E781" s="364">
        <f t="shared" si="70"/>
        <v>2752.1600000000003</v>
      </c>
      <c r="F781" s="364">
        <v>18.969999999999914</v>
      </c>
      <c r="G781" s="156">
        <f t="shared" si="71"/>
        <v>6.8489935914793441E-3</v>
      </c>
      <c r="H781" s="162"/>
      <c r="I781" s="149"/>
      <c r="J781" s="98"/>
    </row>
    <row r="782" spans="2:10" s="4" customFormat="1" ht="12.95" customHeight="1" x14ac:dyDescent="0.2">
      <c r="B782" s="96">
        <v>19</v>
      </c>
      <c r="C782" s="361" t="s">
        <v>246</v>
      </c>
      <c r="D782" s="364">
        <f t="shared" si="69"/>
        <v>3091.05</v>
      </c>
      <c r="E782" s="364">
        <f t="shared" si="70"/>
        <v>2976.05</v>
      </c>
      <c r="F782" s="364">
        <v>-55.399999999999636</v>
      </c>
      <c r="G782" s="156">
        <f t="shared" si="71"/>
        <v>-1.7922712346937007E-2</v>
      </c>
      <c r="H782" s="162"/>
      <c r="I782" s="149"/>
      <c r="J782" s="98"/>
    </row>
    <row r="783" spans="2:10" s="4" customFormat="1" ht="12.95" customHeight="1" x14ac:dyDescent="0.2">
      <c r="B783" s="96">
        <v>20</v>
      </c>
      <c r="C783" s="361" t="s">
        <v>247</v>
      </c>
      <c r="D783" s="364">
        <f t="shared" si="69"/>
        <v>1721.7</v>
      </c>
      <c r="E783" s="364">
        <f t="shared" si="70"/>
        <v>1715.77</v>
      </c>
      <c r="F783" s="364">
        <v>44.549999999999784</v>
      </c>
      <c r="G783" s="156">
        <f t="shared" si="71"/>
        <v>2.587558808154718E-2</v>
      </c>
      <c r="H783" s="162"/>
      <c r="I783" s="149"/>
      <c r="J783" s="98"/>
    </row>
    <row r="784" spans="2:10" s="4" customFormat="1" ht="12.95" customHeight="1" x14ac:dyDescent="0.2">
      <c r="B784" s="96">
        <v>21</v>
      </c>
      <c r="C784" s="361" t="s">
        <v>248</v>
      </c>
      <c r="D784" s="364">
        <f t="shared" si="69"/>
        <v>385.2</v>
      </c>
      <c r="E784" s="364">
        <f t="shared" si="70"/>
        <v>393.88</v>
      </c>
      <c r="F784" s="364">
        <v>58.68</v>
      </c>
      <c r="G784" s="156">
        <f t="shared" si="71"/>
        <v>0.15233644859813084</v>
      </c>
      <c r="H784" s="162"/>
      <c r="I784" s="149"/>
      <c r="J784" s="98"/>
    </row>
    <row r="785" spans="2:10" s="4" customFormat="1" ht="12.95" customHeight="1" x14ac:dyDescent="0.2">
      <c r="B785" s="96">
        <v>22</v>
      </c>
      <c r="C785" s="361" t="s">
        <v>249</v>
      </c>
      <c r="D785" s="364">
        <f t="shared" si="69"/>
        <v>901.5</v>
      </c>
      <c r="E785" s="364">
        <f t="shared" si="70"/>
        <v>913.04</v>
      </c>
      <c r="F785" s="364">
        <v>80.060000000000073</v>
      </c>
      <c r="G785" s="156">
        <f t="shared" si="71"/>
        <v>8.8807542983915772E-2</v>
      </c>
      <c r="H785" s="162"/>
      <c r="I785" s="149"/>
      <c r="J785" s="98"/>
    </row>
    <row r="786" spans="2:10" s="4" customFormat="1" ht="12.95" customHeight="1" x14ac:dyDescent="0.2">
      <c r="B786" s="96">
        <v>23</v>
      </c>
      <c r="C786" s="361" t="s">
        <v>250</v>
      </c>
      <c r="D786" s="364">
        <f t="shared" si="69"/>
        <v>834.75</v>
      </c>
      <c r="E786" s="364">
        <f t="shared" si="70"/>
        <v>819.41</v>
      </c>
      <c r="F786" s="364">
        <v>55.009999999999991</v>
      </c>
      <c r="G786" s="156">
        <f t="shared" si="71"/>
        <v>6.5899970050913442E-2</v>
      </c>
      <c r="H786" s="162"/>
      <c r="I786" s="149" t="s">
        <v>12</v>
      </c>
      <c r="J786" s="98"/>
    </row>
    <row r="787" spans="2:10" s="4" customFormat="1" ht="12.95" customHeight="1" x14ac:dyDescent="0.2">
      <c r="B787" s="96">
        <v>24</v>
      </c>
      <c r="C787" s="361" t="s">
        <v>251</v>
      </c>
      <c r="D787" s="364">
        <f t="shared" si="69"/>
        <v>181.35</v>
      </c>
      <c r="E787" s="364">
        <f t="shared" si="70"/>
        <v>161.59</v>
      </c>
      <c r="F787" s="364">
        <v>39.520000000000003</v>
      </c>
      <c r="G787" s="156">
        <f t="shared" si="71"/>
        <v>0.21792114695340503</v>
      </c>
      <c r="H787" s="162"/>
      <c r="I787" s="149"/>
      <c r="J787" s="98"/>
    </row>
    <row r="788" spans="2:10" s="4" customFormat="1" ht="12.95" customHeight="1" x14ac:dyDescent="0.2">
      <c r="B788" s="18"/>
      <c r="C788" s="1" t="s">
        <v>26</v>
      </c>
      <c r="D788" s="130">
        <f>SUM(D764:D787)</f>
        <v>37319.849999999991</v>
      </c>
      <c r="E788" s="130">
        <f>SUM(E764:E787)</f>
        <v>39285.969999999994</v>
      </c>
      <c r="F788" s="130">
        <f>SUM(F764:F787)</f>
        <v>3418.64</v>
      </c>
      <c r="G788" s="134">
        <f>F788/D788</f>
        <v>9.160379797882362E-2</v>
      </c>
      <c r="H788" s="162"/>
      <c r="I788" s="149"/>
      <c r="J788" s="98"/>
    </row>
    <row r="789" spans="2:10" ht="12.95" customHeight="1" x14ac:dyDescent="0.2">
      <c r="B789" s="276"/>
      <c r="C789" s="277"/>
      <c r="D789" s="317"/>
      <c r="E789" s="317"/>
      <c r="F789" s="317"/>
      <c r="G789" s="339"/>
      <c r="H789" s="264"/>
    </row>
    <row r="790" spans="2:10" s="4" customFormat="1" x14ac:dyDescent="0.2">
      <c r="B790" s="473" t="s">
        <v>76</v>
      </c>
      <c r="C790" s="473"/>
      <c r="D790" s="473"/>
      <c r="E790" s="473"/>
      <c r="F790" s="473"/>
      <c r="G790" s="473"/>
      <c r="H790" s="149"/>
      <c r="I790" s="149"/>
      <c r="J790" s="98"/>
    </row>
    <row r="791" spans="2:10" s="4" customFormat="1" ht="10.5" customHeight="1" x14ac:dyDescent="0.2">
      <c r="B791" s="179"/>
      <c r="E791" s="149"/>
      <c r="H791" s="149"/>
      <c r="I791" s="149"/>
      <c r="J791" s="98"/>
    </row>
    <row r="792" spans="2:10" s="4" customFormat="1" x14ac:dyDescent="0.2">
      <c r="B792" s="479" t="s">
        <v>77</v>
      </c>
      <c r="C792" s="479"/>
      <c r="D792" s="479"/>
      <c r="E792" s="479"/>
      <c r="F792" s="479"/>
      <c r="G792" s="479"/>
      <c r="H792" s="149"/>
      <c r="I792" s="149"/>
      <c r="J792" s="98"/>
    </row>
    <row r="793" spans="2:10" s="4" customFormat="1" ht="36" customHeight="1" x14ac:dyDescent="0.2">
      <c r="B793" s="109" t="s">
        <v>19</v>
      </c>
      <c r="C793" s="109"/>
      <c r="D793" s="143" t="s">
        <v>33</v>
      </c>
      <c r="E793" s="143" t="s">
        <v>34</v>
      </c>
      <c r="F793" s="143" t="s">
        <v>6</v>
      </c>
      <c r="G793" s="143" t="s">
        <v>27</v>
      </c>
      <c r="H793" s="167"/>
      <c r="I793" s="149"/>
      <c r="J793" s="98"/>
    </row>
    <row r="794" spans="2:10" s="4" customFormat="1" ht="13.5" customHeight="1" x14ac:dyDescent="0.2">
      <c r="B794" s="96">
        <v>1</v>
      </c>
      <c r="C794" s="96">
        <v>2</v>
      </c>
      <c r="D794" s="96">
        <v>3</v>
      </c>
      <c r="E794" s="96">
        <v>4</v>
      </c>
      <c r="F794" s="96" t="s">
        <v>35</v>
      </c>
      <c r="G794" s="96">
        <v>6</v>
      </c>
      <c r="H794" s="167"/>
      <c r="I794" s="149"/>
      <c r="J794" s="98"/>
    </row>
    <row r="795" spans="2:10" s="4" customFormat="1" ht="27" customHeight="1" x14ac:dyDescent="0.2">
      <c r="B795" s="207">
        <v>1</v>
      </c>
      <c r="C795" s="180" t="s">
        <v>162</v>
      </c>
      <c r="D795" s="123">
        <v>2914.9700000000003</v>
      </c>
      <c r="E795" s="123">
        <v>2914.9700000000003</v>
      </c>
      <c r="F795" s="157">
        <f>D795-E795</f>
        <v>0</v>
      </c>
      <c r="G795" s="158">
        <f>F795/D795</f>
        <v>0</v>
      </c>
      <c r="H795" s="119"/>
      <c r="I795" s="149"/>
      <c r="J795" s="98"/>
    </row>
    <row r="796" spans="2:10" s="4" customFormat="1" ht="28.5" x14ac:dyDescent="0.2">
      <c r="B796" s="207">
        <v>2</v>
      </c>
      <c r="C796" s="181" t="s">
        <v>201</v>
      </c>
      <c r="D796" s="123">
        <f>D795-D797</f>
        <v>0</v>
      </c>
      <c r="E796" s="123">
        <v>0</v>
      </c>
      <c r="F796" s="157">
        <f>D796-E796</f>
        <v>0</v>
      </c>
      <c r="G796" s="158">
        <v>0</v>
      </c>
      <c r="H796" s="167"/>
      <c r="I796" s="149"/>
      <c r="J796" s="98"/>
    </row>
    <row r="797" spans="2:10" s="4" customFormat="1" ht="28.5" x14ac:dyDescent="0.2">
      <c r="B797" s="207">
        <v>3</v>
      </c>
      <c r="C797" s="181" t="s">
        <v>205</v>
      </c>
      <c r="D797" s="123">
        <v>2914.9700000000003</v>
      </c>
      <c r="E797" s="123">
        <f>D797</f>
        <v>2914.9700000000003</v>
      </c>
      <c r="F797" s="157">
        <f>D797-E797</f>
        <v>0</v>
      </c>
      <c r="G797" s="158">
        <f>F797/D797</f>
        <v>0</v>
      </c>
      <c r="H797" s="167"/>
      <c r="I797" s="149"/>
      <c r="J797" s="98"/>
    </row>
    <row r="798" spans="2:10" s="4" customFormat="1" ht="15.75" customHeight="1" x14ac:dyDescent="0.2">
      <c r="B798" s="207">
        <v>4</v>
      </c>
      <c r="C798" s="102" t="s">
        <v>78</v>
      </c>
      <c r="D798" s="103">
        <f>SUM(D796:D797)</f>
        <v>2914.9700000000003</v>
      </c>
      <c r="E798" s="103">
        <f>SUM(E796:E797)</f>
        <v>2914.9700000000003</v>
      </c>
      <c r="F798" s="100">
        <f>D798-E798</f>
        <v>0</v>
      </c>
      <c r="G798" s="101">
        <f>F798/D798</f>
        <v>0</v>
      </c>
      <c r="H798" s="167" t="s">
        <v>12</v>
      </c>
      <c r="I798" s="149"/>
      <c r="J798" s="98"/>
    </row>
    <row r="799" spans="2:10" s="4" customFormat="1" ht="15.75" customHeight="1" x14ac:dyDescent="0.2">
      <c r="B799" s="20"/>
      <c r="C799" s="67"/>
      <c r="D799" s="94"/>
      <c r="E799" s="94"/>
      <c r="F799" s="35"/>
      <c r="G799" s="35"/>
      <c r="H799" s="149"/>
      <c r="I799" s="149"/>
      <c r="J799" s="98"/>
    </row>
    <row r="800" spans="2:10" s="4" customFormat="1" x14ac:dyDescent="0.2">
      <c r="B800" s="473" t="s">
        <v>280</v>
      </c>
      <c r="C800" s="473"/>
      <c r="D800" s="473"/>
      <c r="E800" s="473"/>
      <c r="F800" s="473"/>
      <c r="G800" s="473"/>
      <c r="H800" s="149"/>
      <c r="I800" s="149"/>
      <c r="J800" s="98"/>
    </row>
    <row r="801" spans="2:10" s="4" customFormat="1" x14ac:dyDescent="0.2">
      <c r="B801" s="179"/>
      <c r="E801" s="149" t="s">
        <v>112</v>
      </c>
      <c r="F801" s="471" t="s">
        <v>281</v>
      </c>
      <c r="G801" s="471"/>
      <c r="H801" s="176"/>
      <c r="I801" s="149"/>
      <c r="J801" s="98"/>
    </row>
    <row r="802" spans="2:10" s="4" customFormat="1" ht="40.5" customHeight="1" x14ac:dyDescent="0.2">
      <c r="B802" s="50" t="s">
        <v>19</v>
      </c>
      <c r="C802" s="50" t="s">
        <v>79</v>
      </c>
      <c r="D802" s="50" t="s">
        <v>158</v>
      </c>
      <c r="E802" s="50" t="s">
        <v>41</v>
      </c>
      <c r="F802" s="50" t="s">
        <v>80</v>
      </c>
      <c r="G802" s="50" t="s">
        <v>81</v>
      </c>
      <c r="H802" s="34"/>
      <c r="I802" s="149"/>
      <c r="J802" s="98"/>
    </row>
    <row r="803" spans="2:10" s="4" customFormat="1" x14ac:dyDescent="0.2">
      <c r="B803" s="216">
        <v>1</v>
      </c>
      <c r="C803" s="60">
        <v>2</v>
      </c>
      <c r="D803" s="60">
        <v>3</v>
      </c>
      <c r="E803" s="60">
        <v>4</v>
      </c>
      <c r="F803" s="60">
        <v>5</v>
      </c>
      <c r="G803" s="60">
        <v>6</v>
      </c>
      <c r="H803" s="73"/>
      <c r="I803" s="149"/>
      <c r="J803" s="98"/>
    </row>
    <row r="804" spans="2:10" s="4" customFormat="1" ht="28.5" x14ac:dyDescent="0.2">
      <c r="B804" s="24">
        <v>1</v>
      </c>
      <c r="C804" s="61" t="s">
        <v>82</v>
      </c>
      <c r="D804" s="62">
        <f>D795/2</f>
        <v>1457.4850000000001</v>
      </c>
      <c r="E804" s="62">
        <f>E798/2</f>
        <v>1457.4850000000001</v>
      </c>
      <c r="F804" s="64">
        <v>900</v>
      </c>
      <c r="G804" s="63">
        <f>F804/E804</f>
        <v>0.61750206691664056</v>
      </c>
      <c r="H804" s="74"/>
      <c r="I804" s="149"/>
      <c r="J804" s="98"/>
    </row>
    <row r="805" spans="2:10" s="4" customFormat="1" ht="89.25" customHeight="1" x14ac:dyDescent="0.2">
      <c r="B805" s="24">
        <v>2</v>
      </c>
      <c r="C805" s="61" t="s">
        <v>83</v>
      </c>
      <c r="D805" s="62">
        <f>D795/2</f>
        <v>1457.4850000000001</v>
      </c>
      <c r="E805" s="62">
        <f>E798/2</f>
        <v>1457.4850000000001</v>
      </c>
      <c r="F805" s="64">
        <v>2014.97</v>
      </c>
      <c r="G805" s="63">
        <f t="shared" ref="G805:G806" si="72">F805/E805</f>
        <v>1.3824979330833593</v>
      </c>
      <c r="H805" s="75"/>
      <c r="I805" s="149"/>
      <c r="J805" s="98"/>
    </row>
    <row r="806" spans="2:10" s="4" customFormat="1" ht="15" x14ac:dyDescent="0.2">
      <c r="B806" s="472" t="s">
        <v>10</v>
      </c>
      <c r="C806" s="472"/>
      <c r="D806" s="65">
        <f>SUM(D804:D805)</f>
        <v>2914.9700000000003</v>
      </c>
      <c r="E806" s="66">
        <f>SUM(E804:E805)</f>
        <v>2914.9700000000003</v>
      </c>
      <c r="F806" s="66">
        <f>SUM(F804:F805)</f>
        <v>2914.9700000000003</v>
      </c>
      <c r="G806" s="63">
        <f t="shared" si="72"/>
        <v>1</v>
      </c>
      <c r="H806" s="76"/>
      <c r="I806" s="149"/>
      <c r="J806" s="98"/>
    </row>
    <row r="807" spans="2:10" s="342" customFormat="1" ht="22.9" customHeight="1" x14ac:dyDescent="0.2">
      <c r="B807" s="489"/>
      <c r="C807" s="489"/>
      <c r="D807" s="489"/>
      <c r="E807" s="489"/>
      <c r="F807" s="489"/>
      <c r="G807" s="489"/>
      <c r="H807" s="489"/>
      <c r="I807" s="340"/>
      <c r="J807" s="341"/>
    </row>
    <row r="808" spans="2:10" s="4" customFormat="1" x14ac:dyDescent="0.2">
      <c r="B808" s="529" t="s">
        <v>84</v>
      </c>
      <c r="C808" s="529"/>
      <c r="D808" s="529"/>
      <c r="E808" s="529"/>
      <c r="F808" s="529"/>
      <c r="G808" s="529"/>
      <c r="H808" s="75"/>
      <c r="I808" s="149"/>
      <c r="J808" s="98"/>
    </row>
    <row r="809" spans="2:10" s="4" customFormat="1" x14ac:dyDescent="0.2">
      <c r="B809" s="201"/>
      <c r="C809" s="11"/>
      <c r="D809" s="11"/>
      <c r="E809" s="76"/>
      <c r="F809" s="11"/>
      <c r="G809" s="11"/>
      <c r="H809" s="75"/>
      <c r="I809" s="149"/>
      <c r="J809" s="98"/>
    </row>
    <row r="810" spans="2:10" s="4" customFormat="1" x14ac:dyDescent="0.2">
      <c r="B810" s="479" t="s">
        <v>85</v>
      </c>
      <c r="C810" s="479"/>
      <c r="D810" s="479"/>
      <c r="E810" s="479"/>
      <c r="F810" s="479"/>
      <c r="G810" s="479"/>
      <c r="H810" s="149"/>
      <c r="I810" s="149"/>
      <c r="J810" s="98"/>
    </row>
    <row r="811" spans="2:10" s="4" customFormat="1" ht="48.75" customHeight="1" x14ac:dyDescent="0.2">
      <c r="B811" s="245" t="s">
        <v>19</v>
      </c>
      <c r="C811" s="245" t="s">
        <v>79</v>
      </c>
      <c r="D811" s="136" t="s">
        <v>33</v>
      </c>
      <c r="E811" s="136" t="s">
        <v>34</v>
      </c>
      <c r="F811" s="136" t="s">
        <v>6</v>
      </c>
      <c r="G811" s="136" t="s">
        <v>27</v>
      </c>
      <c r="H811" s="149"/>
      <c r="I811" s="149"/>
      <c r="J811" s="98"/>
    </row>
    <row r="812" spans="2:10" s="4" customFormat="1" ht="13.5" customHeight="1" x14ac:dyDescent="0.2">
      <c r="B812" s="96">
        <v>1</v>
      </c>
      <c r="C812" s="96">
        <v>2</v>
      </c>
      <c r="D812" s="96">
        <v>3</v>
      </c>
      <c r="E812" s="96">
        <v>4</v>
      </c>
      <c r="F812" s="96" t="s">
        <v>35</v>
      </c>
      <c r="G812" s="96">
        <v>6</v>
      </c>
      <c r="H812" s="167"/>
      <c r="I812" s="149"/>
      <c r="J812" s="98"/>
    </row>
    <row r="813" spans="2:10" s="4" customFormat="1" ht="27" customHeight="1" x14ac:dyDescent="0.2">
      <c r="B813" s="96">
        <v>1</v>
      </c>
      <c r="C813" s="99" t="s">
        <v>206</v>
      </c>
      <c r="D813" s="123">
        <f>D850</f>
        <v>4183.3000000000011</v>
      </c>
      <c r="E813" s="123">
        <f>D813</f>
        <v>4183.3000000000011</v>
      </c>
      <c r="F813" s="123">
        <f>D813-E813</f>
        <v>0</v>
      </c>
      <c r="G813" s="159">
        <v>0</v>
      </c>
      <c r="H813" s="167"/>
      <c r="I813" s="149"/>
      <c r="J813" s="98"/>
    </row>
    <row r="814" spans="2:10" s="4" customFormat="1" ht="28.5" x14ac:dyDescent="0.2">
      <c r="B814" s="96">
        <v>2</v>
      </c>
      <c r="C814" s="99" t="s">
        <v>201</v>
      </c>
      <c r="D814" s="123">
        <f>E850</f>
        <v>545.61000000000013</v>
      </c>
      <c r="E814" s="123">
        <f>E850</f>
        <v>545.61000000000013</v>
      </c>
      <c r="F814" s="123">
        <f>D814-E814</f>
        <v>0</v>
      </c>
      <c r="G814" s="160"/>
      <c r="H814" s="167"/>
      <c r="I814" s="149"/>
      <c r="J814" s="98"/>
    </row>
    <row r="815" spans="2:10" s="4" customFormat="1" ht="28.5" x14ac:dyDescent="0.2">
      <c r="B815" s="96">
        <v>3</v>
      </c>
      <c r="C815" s="99" t="s">
        <v>207</v>
      </c>
      <c r="D815" s="123">
        <f>F850</f>
        <v>3496.2700000000004</v>
      </c>
      <c r="E815" s="123">
        <f>D815</f>
        <v>3496.2700000000004</v>
      </c>
      <c r="F815" s="123">
        <f>D815-E815</f>
        <v>0</v>
      </c>
      <c r="G815" s="160">
        <f>F815/D815</f>
        <v>0</v>
      </c>
      <c r="H815" s="167"/>
      <c r="I815" s="149"/>
      <c r="J815" s="98"/>
    </row>
    <row r="816" spans="2:10" s="4" customFormat="1" ht="15.75" customHeight="1" x14ac:dyDescent="0.2">
      <c r="B816" s="96">
        <v>4</v>
      </c>
      <c r="C816" s="102" t="s">
        <v>78</v>
      </c>
      <c r="D816" s="103">
        <f>D814+D815</f>
        <v>4041.8800000000006</v>
      </c>
      <c r="E816" s="103">
        <f>E814+E815</f>
        <v>4041.8800000000006</v>
      </c>
      <c r="F816" s="103">
        <f>D816-E816</f>
        <v>0</v>
      </c>
      <c r="G816" s="161">
        <f>F816/D816</f>
        <v>0</v>
      </c>
      <c r="H816" s="167"/>
      <c r="I816" s="149"/>
      <c r="J816" s="98"/>
    </row>
    <row r="817" spans="2:12" s="4" customFormat="1" ht="15.75" customHeight="1" x14ac:dyDescent="0.2">
      <c r="B817" s="431"/>
      <c r="C817" s="432"/>
      <c r="D817" s="433"/>
      <c r="E817" s="433"/>
      <c r="F817" s="433"/>
      <c r="G817" s="434"/>
      <c r="H817" s="167"/>
      <c r="I817" s="149"/>
      <c r="J817" s="98"/>
    </row>
    <row r="818" spans="2:12" s="4" customFormat="1" x14ac:dyDescent="0.2">
      <c r="B818" s="473" t="s">
        <v>214</v>
      </c>
      <c r="C818" s="473"/>
      <c r="D818" s="473"/>
      <c r="E818" s="473"/>
      <c r="F818" s="473"/>
      <c r="G818" s="473"/>
      <c r="H818" s="473"/>
      <c r="I818" s="473"/>
      <c r="J818" s="98"/>
    </row>
    <row r="819" spans="2:12" s="121" customFormat="1" ht="57" x14ac:dyDescent="0.2">
      <c r="B819" s="50" t="s">
        <v>158</v>
      </c>
      <c r="C819" s="50" t="s">
        <v>86</v>
      </c>
      <c r="D819" s="50" t="s">
        <v>87</v>
      </c>
      <c r="E819" s="50" t="s">
        <v>88</v>
      </c>
      <c r="F819" s="50" t="s">
        <v>168</v>
      </c>
      <c r="G819" s="50" t="s">
        <v>6</v>
      </c>
      <c r="H819" s="50" t="s">
        <v>81</v>
      </c>
      <c r="I819" s="50" t="s">
        <v>89</v>
      </c>
      <c r="J819" s="144"/>
    </row>
    <row r="820" spans="2:12" s="4" customFormat="1" x14ac:dyDescent="0.2">
      <c r="B820" s="217">
        <v>1</v>
      </c>
      <c r="C820" s="69">
        <v>2</v>
      </c>
      <c r="D820" s="69">
        <v>3</v>
      </c>
      <c r="E820" s="69">
        <v>4</v>
      </c>
      <c r="F820" s="69">
        <v>5</v>
      </c>
      <c r="G820" s="69" t="s">
        <v>90</v>
      </c>
      <c r="H820" s="69">
        <v>7</v>
      </c>
      <c r="I820" s="15" t="s">
        <v>91</v>
      </c>
      <c r="J820" s="98"/>
    </row>
    <row r="821" spans="2:12" s="4" customFormat="1" ht="18" customHeight="1" x14ac:dyDescent="0.2">
      <c r="B821" s="138">
        <f>D813</f>
        <v>4183.3000000000011</v>
      </c>
      <c r="C821" s="138">
        <f>E816</f>
        <v>4041.8800000000006</v>
      </c>
      <c r="D821" s="70">
        <f>D341</f>
        <v>224512.84199999995</v>
      </c>
      <c r="E821" s="70">
        <f>(D821*1400)/100000</f>
        <v>3143.1797879999995</v>
      </c>
      <c r="F821" s="77">
        <f>H850</f>
        <v>3143.1797879999999</v>
      </c>
      <c r="G821" s="70">
        <f>E821-F821</f>
        <v>0</v>
      </c>
      <c r="H821" s="63">
        <f>F821/C821</f>
        <v>0.77765292091798854</v>
      </c>
      <c r="I821" s="70">
        <f>C821-F821</f>
        <v>898.70021200000065</v>
      </c>
      <c r="J821" s="98"/>
    </row>
    <row r="822" spans="2:12" ht="15.75" customHeight="1" x14ac:dyDescent="0.2">
      <c r="B822" s="276"/>
      <c r="C822" s="255"/>
      <c r="D822" s="315"/>
      <c r="E822" s="449"/>
      <c r="F822" s="303"/>
      <c r="G822" s="343"/>
      <c r="H822" s="264"/>
    </row>
    <row r="823" spans="2:12" s="4" customFormat="1" ht="15.75" customHeight="1" x14ac:dyDescent="0.2">
      <c r="B823" s="479" t="s">
        <v>163</v>
      </c>
      <c r="C823" s="479"/>
      <c r="D823" s="479"/>
      <c r="E823" s="479"/>
      <c r="F823" s="479"/>
      <c r="G823" s="479"/>
      <c r="H823" s="479"/>
      <c r="I823" s="479"/>
      <c r="J823" s="98"/>
    </row>
    <row r="824" spans="2:12" s="135" customFormat="1" ht="45" x14ac:dyDescent="0.2">
      <c r="B824" s="132" t="s">
        <v>36</v>
      </c>
      <c r="C824" s="132" t="s">
        <v>37</v>
      </c>
      <c r="D824" s="132" t="s">
        <v>208</v>
      </c>
      <c r="E824" s="132" t="s">
        <v>209</v>
      </c>
      <c r="F824" s="132" t="s">
        <v>164</v>
      </c>
      <c r="G824" s="133" t="s">
        <v>165</v>
      </c>
      <c r="H824" s="234" t="s">
        <v>166</v>
      </c>
      <c r="I824" s="245" t="s">
        <v>167</v>
      </c>
      <c r="J824" s="146"/>
    </row>
    <row r="825" spans="2:12" s="4" customFormat="1" ht="14.25" customHeight="1" x14ac:dyDescent="0.25">
      <c r="B825" s="59">
        <v>1</v>
      </c>
      <c r="C825" s="59">
        <v>2</v>
      </c>
      <c r="D825" s="59">
        <v>3</v>
      </c>
      <c r="E825" s="59">
        <v>4</v>
      </c>
      <c r="F825" s="59">
        <v>5</v>
      </c>
      <c r="G825" s="59">
        <v>6</v>
      </c>
      <c r="H825" s="182">
        <v>7</v>
      </c>
      <c r="I825" s="15">
        <v>8</v>
      </c>
      <c r="J825" s="98"/>
    </row>
    <row r="826" spans="2:12" s="4" customFormat="1" ht="12.95" customHeight="1" x14ac:dyDescent="0.2">
      <c r="B826" s="96">
        <v>1</v>
      </c>
      <c r="C826" s="361" t="s">
        <v>228</v>
      </c>
      <c r="D826" s="238">
        <v>66.45</v>
      </c>
      <c r="E826" s="238">
        <v>14.91</v>
      </c>
      <c r="F826" s="238">
        <v>47.75</v>
      </c>
      <c r="G826" s="239">
        <f>E826+F826</f>
        <v>62.66</v>
      </c>
      <c r="H826" s="240">
        <v>48.342559999999999</v>
      </c>
      <c r="I826" s="241">
        <f>H826/G826</f>
        <v>0.77150590488349824</v>
      </c>
      <c r="J826" s="98"/>
      <c r="L826" s="422"/>
    </row>
    <row r="827" spans="2:12" s="4" customFormat="1" ht="12.95" customHeight="1" x14ac:dyDescent="0.2">
      <c r="B827" s="96">
        <v>2</v>
      </c>
      <c r="C827" s="361" t="s">
        <v>229</v>
      </c>
      <c r="D827" s="238">
        <v>175.72</v>
      </c>
      <c r="E827" s="238">
        <v>30.27</v>
      </c>
      <c r="F827" s="238">
        <v>141.13999999999999</v>
      </c>
      <c r="G827" s="239">
        <f t="shared" ref="G827:G849" si="73">E827+F827</f>
        <v>171.41</v>
      </c>
      <c r="H827" s="240">
        <v>138.33610000000002</v>
      </c>
      <c r="I827" s="241">
        <f t="shared" ref="I827:I850" si="74">H827/G827</f>
        <v>0.80704801353479971</v>
      </c>
      <c r="J827" s="98"/>
      <c r="L827" s="422"/>
    </row>
    <row r="828" spans="2:12" s="4" customFormat="1" ht="12.95" customHeight="1" x14ac:dyDescent="0.2">
      <c r="B828" s="96">
        <v>3</v>
      </c>
      <c r="C828" s="361" t="s">
        <v>230</v>
      </c>
      <c r="D828" s="238">
        <v>191.33</v>
      </c>
      <c r="E828" s="238">
        <v>22.71</v>
      </c>
      <c r="F828" s="238">
        <v>159.62</v>
      </c>
      <c r="G828" s="239">
        <f t="shared" si="73"/>
        <v>182.33</v>
      </c>
      <c r="H828" s="240">
        <v>161.78929200000002</v>
      </c>
      <c r="I828" s="241">
        <f t="shared" si="74"/>
        <v>0.88734323479405475</v>
      </c>
      <c r="J828" s="98"/>
      <c r="L828" s="422"/>
    </row>
    <row r="829" spans="2:12" s="4" customFormat="1" ht="12.95" customHeight="1" x14ac:dyDescent="0.2">
      <c r="B829" s="96">
        <v>4</v>
      </c>
      <c r="C829" s="361" t="s">
        <v>231</v>
      </c>
      <c r="D829" s="238">
        <v>206.81</v>
      </c>
      <c r="E829" s="238">
        <v>18.03</v>
      </c>
      <c r="F829" s="238">
        <v>184.83</v>
      </c>
      <c r="G829" s="239">
        <f t="shared" si="73"/>
        <v>202.86</v>
      </c>
      <c r="H829" s="240">
        <v>179.60754</v>
      </c>
      <c r="I829" s="241">
        <f t="shared" si="74"/>
        <v>0.88537681159420289</v>
      </c>
      <c r="J829" s="98"/>
      <c r="L829" s="422"/>
    </row>
    <row r="830" spans="2:12" s="4" customFormat="1" ht="12.95" customHeight="1" x14ac:dyDescent="0.2">
      <c r="B830" s="96">
        <v>5</v>
      </c>
      <c r="C830" s="361" t="s">
        <v>232</v>
      </c>
      <c r="D830" s="238">
        <v>154.94999999999999</v>
      </c>
      <c r="E830" s="238">
        <v>19.420000000000002</v>
      </c>
      <c r="F830" s="238">
        <v>130.03</v>
      </c>
      <c r="G830" s="239">
        <f t="shared" si="73"/>
        <v>149.44999999999999</v>
      </c>
      <c r="H830" s="240">
        <v>104.57678</v>
      </c>
      <c r="I830" s="241">
        <f t="shared" si="74"/>
        <v>0.69974426229508202</v>
      </c>
      <c r="J830" s="98"/>
      <c r="L830" s="422"/>
    </row>
    <row r="831" spans="2:12" s="4" customFormat="1" ht="12.95" customHeight="1" x14ac:dyDescent="0.2">
      <c r="B831" s="96">
        <v>6</v>
      </c>
      <c r="C831" s="361" t="s">
        <v>233</v>
      </c>
      <c r="D831" s="238">
        <v>91.27</v>
      </c>
      <c r="E831" s="238">
        <v>6.83</v>
      </c>
      <c r="F831" s="238">
        <v>79.09</v>
      </c>
      <c r="G831" s="239">
        <f t="shared" si="73"/>
        <v>85.92</v>
      </c>
      <c r="H831" s="240">
        <v>60.532359999999997</v>
      </c>
      <c r="I831" s="241">
        <f t="shared" si="74"/>
        <v>0.70452001862197389</v>
      </c>
      <c r="J831" s="98"/>
      <c r="L831" s="422"/>
    </row>
    <row r="832" spans="2:12" s="4" customFormat="1" ht="12.95" customHeight="1" x14ac:dyDescent="0.2">
      <c r="B832" s="96">
        <v>7</v>
      </c>
      <c r="C832" s="361" t="s">
        <v>234</v>
      </c>
      <c r="D832" s="238">
        <v>192.82</v>
      </c>
      <c r="E832" s="238">
        <v>20.100000000000001</v>
      </c>
      <c r="F832" s="238">
        <v>163.41</v>
      </c>
      <c r="G832" s="239">
        <f t="shared" si="73"/>
        <v>183.51</v>
      </c>
      <c r="H832" s="240">
        <v>133.67907000000002</v>
      </c>
      <c r="I832" s="241">
        <f t="shared" si="74"/>
        <v>0.7284565963707702</v>
      </c>
      <c r="J832" s="98"/>
      <c r="L832" s="422"/>
    </row>
    <row r="833" spans="2:12" s="4" customFormat="1" ht="12.95" customHeight="1" x14ac:dyDescent="0.2">
      <c r="B833" s="96">
        <v>8</v>
      </c>
      <c r="C833" s="361" t="s">
        <v>235</v>
      </c>
      <c r="D833" s="238">
        <v>15.41</v>
      </c>
      <c r="E833" s="238">
        <v>1.08</v>
      </c>
      <c r="F833" s="238">
        <v>12.57</v>
      </c>
      <c r="G833" s="239">
        <f t="shared" si="73"/>
        <v>13.65</v>
      </c>
      <c r="H833" s="240">
        <v>12.67371</v>
      </c>
      <c r="I833" s="241">
        <f t="shared" si="74"/>
        <v>0.92847692307692309</v>
      </c>
      <c r="J833" s="98"/>
      <c r="L833" s="422"/>
    </row>
    <row r="834" spans="2:12" s="4" customFormat="1" ht="12.95" customHeight="1" x14ac:dyDescent="0.2">
      <c r="B834" s="96">
        <v>9</v>
      </c>
      <c r="C834" s="361" t="s">
        <v>236</v>
      </c>
      <c r="D834" s="238">
        <v>198.12</v>
      </c>
      <c r="E834" s="238">
        <v>8.19</v>
      </c>
      <c r="F834" s="238">
        <v>182.96</v>
      </c>
      <c r="G834" s="239">
        <f t="shared" si="73"/>
        <v>191.15</v>
      </c>
      <c r="H834" s="240">
        <v>159.64746</v>
      </c>
      <c r="I834" s="241">
        <f t="shared" si="74"/>
        <v>0.83519466387653674</v>
      </c>
      <c r="J834" s="98"/>
      <c r="L834" s="422"/>
    </row>
    <row r="835" spans="2:12" s="4" customFormat="1" ht="12.95" customHeight="1" x14ac:dyDescent="0.2">
      <c r="B835" s="96">
        <v>10</v>
      </c>
      <c r="C835" s="361" t="s">
        <v>237</v>
      </c>
      <c r="D835" s="238">
        <v>171.68</v>
      </c>
      <c r="E835" s="238">
        <v>23.53</v>
      </c>
      <c r="F835" s="238">
        <v>141.44</v>
      </c>
      <c r="G835" s="239">
        <f t="shared" si="73"/>
        <v>164.97</v>
      </c>
      <c r="H835" s="240">
        <v>121.31293999999998</v>
      </c>
      <c r="I835" s="241">
        <f t="shared" si="74"/>
        <v>0.73536364187428005</v>
      </c>
      <c r="J835" s="98"/>
      <c r="L835" s="422"/>
    </row>
    <row r="836" spans="2:12" s="4" customFormat="1" ht="12.95" customHeight="1" x14ac:dyDescent="0.2">
      <c r="B836" s="96">
        <v>11</v>
      </c>
      <c r="C836" s="361" t="s">
        <v>238</v>
      </c>
      <c r="D836" s="238">
        <v>104.59</v>
      </c>
      <c r="E836" s="238">
        <v>14.49</v>
      </c>
      <c r="F836" s="238">
        <v>84.64</v>
      </c>
      <c r="G836" s="239">
        <f t="shared" si="73"/>
        <v>99.13</v>
      </c>
      <c r="H836" s="240">
        <v>77.39564</v>
      </c>
      <c r="I836" s="241">
        <f t="shared" si="74"/>
        <v>0.78074891556541914</v>
      </c>
      <c r="J836" s="98"/>
      <c r="L836" s="422"/>
    </row>
    <row r="837" spans="2:12" s="4" customFormat="1" ht="12.95" customHeight="1" x14ac:dyDescent="0.2">
      <c r="B837" s="96">
        <v>12</v>
      </c>
      <c r="C837" s="361" t="s">
        <v>239</v>
      </c>
      <c r="D837" s="238">
        <v>93.81</v>
      </c>
      <c r="E837" s="238">
        <v>22.06</v>
      </c>
      <c r="F837" s="238">
        <v>68.11</v>
      </c>
      <c r="G837" s="239">
        <f t="shared" si="73"/>
        <v>90.17</v>
      </c>
      <c r="H837" s="240">
        <v>43.33126</v>
      </c>
      <c r="I837" s="241">
        <f t="shared" si="74"/>
        <v>0.48055073749584121</v>
      </c>
      <c r="J837" s="98"/>
      <c r="L837" s="422"/>
    </row>
    <row r="838" spans="2:12" s="4" customFormat="1" ht="12.95" customHeight="1" x14ac:dyDescent="0.2">
      <c r="B838" s="96">
        <v>13</v>
      </c>
      <c r="C838" s="361" t="s">
        <v>240</v>
      </c>
      <c r="D838" s="238">
        <v>239.9</v>
      </c>
      <c r="E838" s="238">
        <v>15.39</v>
      </c>
      <c r="F838" s="238">
        <v>217.26</v>
      </c>
      <c r="G838" s="239">
        <f t="shared" si="73"/>
        <v>232.64999999999998</v>
      </c>
      <c r="H838" s="240">
        <v>174.93491400000002</v>
      </c>
      <c r="I838" s="241">
        <f t="shared" si="74"/>
        <v>0.75192312056737609</v>
      </c>
      <c r="J838" s="98"/>
      <c r="L838" s="422"/>
    </row>
    <row r="839" spans="2:12" s="4" customFormat="1" ht="12.95" customHeight="1" x14ac:dyDescent="0.2">
      <c r="B839" s="96">
        <v>14</v>
      </c>
      <c r="C839" s="361" t="s">
        <v>241</v>
      </c>
      <c r="D839" s="238">
        <v>454.43</v>
      </c>
      <c r="E839" s="238">
        <v>61.3</v>
      </c>
      <c r="F839" s="238">
        <v>379.19</v>
      </c>
      <c r="G839" s="239">
        <f t="shared" si="73"/>
        <v>440.49</v>
      </c>
      <c r="H839" s="240">
        <v>357.38821999999999</v>
      </c>
      <c r="I839" s="241">
        <f t="shared" si="74"/>
        <v>0.81134241412971919</v>
      </c>
      <c r="J839" s="98"/>
      <c r="L839" s="422"/>
    </row>
    <row r="840" spans="2:12" s="4" customFormat="1" ht="12.95" customHeight="1" x14ac:dyDescent="0.2">
      <c r="B840" s="96">
        <v>15</v>
      </c>
      <c r="C840" s="361" t="s">
        <v>242</v>
      </c>
      <c r="D840" s="238">
        <v>236.42</v>
      </c>
      <c r="E840" s="238">
        <v>39.51</v>
      </c>
      <c r="F840" s="238">
        <v>191.65</v>
      </c>
      <c r="G840" s="239">
        <f t="shared" si="73"/>
        <v>231.16</v>
      </c>
      <c r="H840" s="240">
        <v>197.9348</v>
      </c>
      <c r="I840" s="241">
        <f t="shared" si="74"/>
        <v>0.85626752033223741</v>
      </c>
      <c r="J840" s="98"/>
      <c r="L840" s="422"/>
    </row>
    <row r="841" spans="2:12" s="4" customFormat="1" ht="12.95" customHeight="1" x14ac:dyDescent="0.2">
      <c r="B841" s="96">
        <v>16</v>
      </c>
      <c r="C841" s="361" t="s">
        <v>243</v>
      </c>
      <c r="D841" s="238">
        <v>239.11</v>
      </c>
      <c r="E841" s="238">
        <v>-2.2999999999999998</v>
      </c>
      <c r="F841" s="238">
        <v>224.98</v>
      </c>
      <c r="G841" s="239">
        <f t="shared" si="73"/>
        <v>222.67999999999998</v>
      </c>
      <c r="H841" s="240">
        <v>183.82928200000001</v>
      </c>
      <c r="I841" s="241">
        <f t="shared" si="74"/>
        <v>0.82553117477995341</v>
      </c>
      <c r="J841" s="98"/>
      <c r="L841" s="422"/>
    </row>
    <row r="842" spans="2:12" s="4" customFormat="1" ht="12.95" customHeight="1" x14ac:dyDescent="0.2">
      <c r="B842" s="96">
        <v>17</v>
      </c>
      <c r="C842" s="361" t="s">
        <v>244</v>
      </c>
      <c r="D842" s="238">
        <v>227.79</v>
      </c>
      <c r="E842" s="238">
        <v>7.75</v>
      </c>
      <c r="F842" s="238">
        <v>214.68</v>
      </c>
      <c r="G842" s="239">
        <f t="shared" si="73"/>
        <v>222.43</v>
      </c>
      <c r="H842" s="240">
        <v>172.66354000000001</v>
      </c>
      <c r="I842" s="241">
        <f t="shared" si="74"/>
        <v>0.77626012678145939</v>
      </c>
      <c r="J842" s="98"/>
      <c r="L842" s="422"/>
    </row>
    <row r="843" spans="2:12" s="4" customFormat="1" ht="12.95" customHeight="1" x14ac:dyDescent="0.2">
      <c r="B843" s="96">
        <v>18</v>
      </c>
      <c r="C843" s="361" t="s">
        <v>245</v>
      </c>
      <c r="D843" s="238">
        <v>329.8</v>
      </c>
      <c r="E843" s="238">
        <v>81.67</v>
      </c>
      <c r="F843" s="238">
        <v>245.51</v>
      </c>
      <c r="G843" s="239">
        <f t="shared" si="73"/>
        <v>327.18</v>
      </c>
      <c r="H843" s="240">
        <v>259.01301999999998</v>
      </c>
      <c r="I843" s="241">
        <f t="shared" si="74"/>
        <v>0.79165297389815992</v>
      </c>
      <c r="J843" s="98"/>
      <c r="L843" s="422"/>
    </row>
    <row r="844" spans="2:12" s="4" customFormat="1" ht="12.95" customHeight="1" x14ac:dyDescent="0.2">
      <c r="B844" s="96">
        <v>19</v>
      </c>
      <c r="C844" s="361" t="s">
        <v>246</v>
      </c>
      <c r="D844" s="238">
        <v>386.94</v>
      </c>
      <c r="E844" s="238">
        <v>69.88</v>
      </c>
      <c r="F844" s="238">
        <v>306.05</v>
      </c>
      <c r="G844" s="239">
        <f t="shared" si="73"/>
        <v>375.93</v>
      </c>
      <c r="H844" s="240">
        <v>298.26817999999997</v>
      </c>
      <c r="I844" s="241">
        <f t="shared" si="74"/>
        <v>0.79341414625063167</v>
      </c>
      <c r="J844" s="98"/>
      <c r="L844" s="422"/>
    </row>
    <row r="845" spans="2:12" s="4" customFormat="1" ht="12.95" customHeight="1" x14ac:dyDescent="0.2">
      <c r="B845" s="96">
        <v>20</v>
      </c>
      <c r="C845" s="361" t="s">
        <v>247</v>
      </c>
      <c r="D845" s="238">
        <v>169.33</v>
      </c>
      <c r="E845" s="238">
        <v>27.06</v>
      </c>
      <c r="F845" s="238">
        <v>139.26</v>
      </c>
      <c r="G845" s="239">
        <f t="shared" si="73"/>
        <v>166.32</v>
      </c>
      <c r="H845" s="240">
        <v>130.92869999999999</v>
      </c>
      <c r="I845" s="241">
        <f t="shared" si="74"/>
        <v>0.78720959595959594</v>
      </c>
      <c r="J845" s="98"/>
      <c r="L845" s="422"/>
    </row>
    <row r="846" spans="2:12" s="4" customFormat="1" ht="12.95" customHeight="1" x14ac:dyDescent="0.2">
      <c r="B846" s="96">
        <v>21</v>
      </c>
      <c r="C846" s="361" t="s">
        <v>248</v>
      </c>
      <c r="D846" s="238">
        <v>42.33</v>
      </c>
      <c r="E846" s="238">
        <v>22.13</v>
      </c>
      <c r="F846" s="238">
        <v>18.760000000000002</v>
      </c>
      <c r="G846" s="239">
        <f t="shared" si="73"/>
        <v>40.89</v>
      </c>
      <c r="H846" s="240">
        <v>0</v>
      </c>
      <c r="I846" s="241">
        <f t="shared" si="74"/>
        <v>0</v>
      </c>
      <c r="J846" s="98"/>
      <c r="L846" s="422"/>
    </row>
    <row r="847" spans="2:12" s="4" customFormat="1" ht="12.95" customHeight="1" x14ac:dyDescent="0.2">
      <c r="B847" s="96">
        <v>22</v>
      </c>
      <c r="C847" s="361" t="s">
        <v>249</v>
      </c>
      <c r="D847" s="238">
        <v>98.03</v>
      </c>
      <c r="E847" s="238">
        <v>13.48</v>
      </c>
      <c r="F847" s="238">
        <v>79.63</v>
      </c>
      <c r="G847" s="239">
        <f t="shared" si="73"/>
        <v>93.11</v>
      </c>
      <c r="H847" s="240">
        <v>71.100679999999997</v>
      </c>
      <c r="I847" s="241">
        <f t="shared" si="74"/>
        <v>0.76362023413167224</v>
      </c>
      <c r="J847" s="98"/>
      <c r="L847" s="422"/>
    </row>
    <row r="848" spans="2:12" s="4" customFormat="1" ht="12.95" customHeight="1" x14ac:dyDescent="0.2">
      <c r="B848" s="96">
        <v>23</v>
      </c>
      <c r="C848" s="361" t="s">
        <v>250</v>
      </c>
      <c r="D848" s="238">
        <v>86.99</v>
      </c>
      <c r="E848" s="238">
        <v>7.53</v>
      </c>
      <c r="F848" s="238">
        <v>76.709999999999994</v>
      </c>
      <c r="G848" s="239">
        <f t="shared" si="73"/>
        <v>84.24</v>
      </c>
      <c r="H848" s="240">
        <v>48.340739999999997</v>
      </c>
      <c r="I848" s="241">
        <f t="shared" si="74"/>
        <v>0.5738454415954416</v>
      </c>
      <c r="J848" s="98"/>
      <c r="L848" s="422"/>
    </row>
    <row r="849" spans="2:12" s="4" customFormat="1" ht="12.95" customHeight="1" x14ac:dyDescent="0.2">
      <c r="B849" s="96">
        <v>24</v>
      </c>
      <c r="C849" s="361" t="s">
        <v>251</v>
      </c>
      <c r="D849" s="238">
        <v>9.27</v>
      </c>
      <c r="E849" s="238">
        <v>0.59</v>
      </c>
      <c r="F849" s="238">
        <v>7</v>
      </c>
      <c r="G849" s="239">
        <f t="shared" si="73"/>
        <v>7.59</v>
      </c>
      <c r="H849" s="240">
        <v>7.5529999999999999</v>
      </c>
      <c r="I849" s="241">
        <f t="shared" si="74"/>
        <v>0.99512516469038215</v>
      </c>
      <c r="J849" s="98"/>
      <c r="L849" s="422"/>
    </row>
    <row r="850" spans="2:12" s="4" customFormat="1" ht="12.95" customHeight="1" x14ac:dyDescent="0.2">
      <c r="B850" s="18"/>
      <c r="C850" s="242" t="s">
        <v>26</v>
      </c>
      <c r="D850" s="243">
        <f>SUM(D826:D849)</f>
        <v>4183.3000000000011</v>
      </c>
      <c r="E850" s="243">
        <f>SUM(E826:E849)</f>
        <v>545.61000000000013</v>
      </c>
      <c r="F850" s="243">
        <f>SUM(F826:F849)</f>
        <v>3496.2700000000004</v>
      </c>
      <c r="G850" s="244">
        <f>SUM(G826:G849)</f>
        <v>4041.8799999999997</v>
      </c>
      <c r="H850" s="244">
        <f>SUM(H826:H849)</f>
        <v>3143.1797879999999</v>
      </c>
      <c r="I850" s="430">
        <f t="shared" si="74"/>
        <v>0.77765292091798865</v>
      </c>
      <c r="J850" s="98"/>
      <c r="K850" s="16"/>
      <c r="L850" s="422"/>
    </row>
    <row r="851" spans="2:12" x14ac:dyDescent="0.2">
      <c r="H851" s="253"/>
    </row>
    <row r="852" spans="2:12" ht="11.25" customHeight="1" x14ac:dyDescent="0.2">
      <c r="B852" s="344"/>
      <c r="C852" s="344"/>
      <c r="D852" s="345"/>
      <c r="E852" s="345"/>
      <c r="F852" s="346"/>
      <c r="G852" s="345"/>
      <c r="H852" s="347"/>
      <c r="I852" s="345"/>
    </row>
    <row r="853" spans="2:12" s="185" customFormat="1" ht="15.75" x14ac:dyDescent="0.25">
      <c r="B853" s="514" t="s">
        <v>137</v>
      </c>
      <c r="C853" s="514"/>
      <c r="D853" s="514"/>
      <c r="E853" s="514"/>
      <c r="F853" s="514"/>
      <c r="G853" s="514"/>
      <c r="H853" s="514"/>
      <c r="I853" s="514"/>
      <c r="J853" s="184"/>
    </row>
    <row r="854" spans="2:12" s="185" customFormat="1" ht="17.25" customHeight="1" thickBot="1" x14ac:dyDescent="0.3">
      <c r="B854" s="530" t="s">
        <v>226</v>
      </c>
      <c r="C854" s="530"/>
      <c r="D854" s="530"/>
      <c r="E854" s="530"/>
      <c r="F854" s="530"/>
      <c r="G854" s="530"/>
      <c r="H854" s="530"/>
      <c r="I854" s="530"/>
      <c r="J854" s="184"/>
    </row>
    <row r="855" spans="2:12" s="186" customFormat="1" ht="15.75" customHeight="1" x14ac:dyDescent="0.25">
      <c r="B855" s="526" t="s">
        <v>118</v>
      </c>
      <c r="C855" s="527"/>
      <c r="D855" s="527"/>
      <c r="E855" s="528"/>
      <c r="F855" s="435"/>
      <c r="H855" s="368"/>
      <c r="I855" s="368"/>
      <c r="J855" s="184"/>
    </row>
    <row r="856" spans="2:12" s="186" customFormat="1" ht="15.75" customHeight="1" x14ac:dyDescent="0.25">
      <c r="B856" s="523" t="s">
        <v>138</v>
      </c>
      <c r="C856" s="524"/>
      <c r="D856" s="524"/>
      <c r="E856" s="525"/>
      <c r="F856" s="435"/>
      <c r="H856" s="368"/>
      <c r="I856" s="368"/>
      <c r="J856" s="184"/>
    </row>
    <row r="857" spans="2:12" s="370" customFormat="1" ht="39" customHeight="1" x14ac:dyDescent="0.2">
      <c r="B857" s="436" t="s">
        <v>119</v>
      </c>
      <c r="C857" s="369" t="s">
        <v>120</v>
      </c>
      <c r="D857" s="375" t="s">
        <v>121</v>
      </c>
      <c r="E857" s="450" t="s">
        <v>122</v>
      </c>
      <c r="H857" s="371"/>
      <c r="I857" s="371"/>
      <c r="J857" s="372"/>
    </row>
    <row r="858" spans="2:12" s="186" customFormat="1" ht="15.75" x14ac:dyDescent="0.25">
      <c r="B858" s="519" t="s">
        <v>123</v>
      </c>
      <c r="C858" s="373" t="s">
        <v>124</v>
      </c>
      <c r="D858" s="374">
        <v>9792</v>
      </c>
      <c r="E858" s="451">
        <v>5875.2</v>
      </c>
      <c r="H858" s="368"/>
      <c r="I858" s="368"/>
      <c r="J858" s="184"/>
    </row>
    <row r="859" spans="2:12" s="186" customFormat="1" ht="15.75" x14ac:dyDescent="0.25">
      <c r="B859" s="520"/>
      <c r="C859" s="373" t="s">
        <v>125</v>
      </c>
      <c r="D859" s="374">
        <v>1900</v>
      </c>
      <c r="E859" s="451">
        <v>1140</v>
      </c>
      <c r="H859" s="368"/>
      <c r="I859" s="368"/>
      <c r="J859" s="184"/>
    </row>
    <row r="860" spans="2:12" s="186" customFormat="1" ht="12.75" customHeight="1" x14ac:dyDescent="0.25">
      <c r="B860" s="520"/>
      <c r="C860" s="373" t="s">
        <v>126</v>
      </c>
      <c r="D860" s="374">
        <v>36958</v>
      </c>
      <c r="E860" s="451">
        <v>22174.799999999999</v>
      </c>
      <c r="H860" s="368"/>
      <c r="I860" s="368"/>
      <c r="J860" s="184"/>
    </row>
    <row r="861" spans="2:12" s="186" customFormat="1" ht="15.75" x14ac:dyDescent="0.25">
      <c r="B861" s="520"/>
      <c r="C861" s="373" t="s">
        <v>127</v>
      </c>
      <c r="D861" s="374">
        <v>8419</v>
      </c>
      <c r="E861" s="451">
        <v>17398.53</v>
      </c>
      <c r="H861" s="368"/>
      <c r="I861" s="368"/>
      <c r="J861" s="184"/>
    </row>
    <row r="862" spans="2:12" s="186" customFormat="1" ht="15.75" x14ac:dyDescent="0.25">
      <c r="B862" s="520"/>
      <c r="C862" s="373" t="s">
        <v>128</v>
      </c>
      <c r="D862" s="374">
        <v>7193</v>
      </c>
      <c r="E862" s="451">
        <v>12355.88</v>
      </c>
      <c r="H862" s="368"/>
      <c r="I862" s="368"/>
      <c r="J862" s="184"/>
    </row>
    <row r="863" spans="2:12" s="186" customFormat="1" ht="15.75" x14ac:dyDescent="0.25">
      <c r="B863" s="520"/>
      <c r="C863" s="373" t="s">
        <v>129</v>
      </c>
      <c r="D863" s="374">
        <v>3923</v>
      </c>
      <c r="E863" s="451">
        <v>7180.54</v>
      </c>
      <c r="H863" s="368"/>
      <c r="I863" s="368"/>
      <c r="J863" s="184"/>
    </row>
    <row r="864" spans="2:12" s="186" customFormat="1" ht="15.75" x14ac:dyDescent="0.25">
      <c r="B864" s="520"/>
      <c r="C864" s="373" t="s">
        <v>130</v>
      </c>
      <c r="D864" s="374">
        <v>0</v>
      </c>
      <c r="E864" s="451">
        <v>0</v>
      </c>
      <c r="H864" s="368"/>
      <c r="I864" s="368"/>
      <c r="J864" s="184"/>
    </row>
    <row r="865" spans="1:10" s="186" customFormat="1" ht="14.25" customHeight="1" x14ac:dyDescent="0.25">
      <c r="B865" s="520"/>
      <c r="C865" s="373" t="s">
        <v>131</v>
      </c>
      <c r="D865" s="374">
        <v>13129</v>
      </c>
      <c r="E865" s="451">
        <v>19693.5</v>
      </c>
      <c r="H865" s="368"/>
      <c r="I865" s="368"/>
      <c r="J865" s="184"/>
    </row>
    <row r="866" spans="1:10" s="186" customFormat="1" ht="14.25" customHeight="1" x14ac:dyDescent="0.25">
      <c r="B866" s="520"/>
      <c r="C866" s="373" t="s">
        <v>144</v>
      </c>
      <c r="D866" s="374">
        <v>0</v>
      </c>
      <c r="E866" s="451">
        <v>0</v>
      </c>
      <c r="H866" s="368"/>
      <c r="I866" s="368"/>
      <c r="J866" s="184"/>
    </row>
    <row r="867" spans="1:10" s="186" customFormat="1" ht="14.25" customHeight="1" x14ac:dyDescent="0.25">
      <c r="B867" s="520"/>
      <c r="C867" s="373" t="s">
        <v>145</v>
      </c>
      <c r="D867" s="374">
        <v>0</v>
      </c>
      <c r="E867" s="451">
        <v>0</v>
      </c>
      <c r="H867" s="368"/>
      <c r="I867" s="368"/>
      <c r="J867" s="184"/>
    </row>
    <row r="868" spans="1:10" s="186" customFormat="1" ht="14.25" customHeight="1" x14ac:dyDescent="0.25">
      <c r="B868" s="520"/>
      <c r="C868" s="373" t="s">
        <v>146</v>
      </c>
      <c r="D868" s="374">
        <v>0</v>
      </c>
      <c r="E868" s="451">
        <v>0</v>
      </c>
      <c r="H868" s="368"/>
      <c r="I868" s="368"/>
      <c r="J868" s="184"/>
    </row>
    <row r="869" spans="1:10" s="186" customFormat="1" ht="14.25" customHeight="1" x14ac:dyDescent="0.25">
      <c r="B869" s="520"/>
      <c r="C869" s="373" t="s">
        <v>147</v>
      </c>
      <c r="D869" s="374">
        <v>0</v>
      </c>
      <c r="E869" s="451">
        <v>0</v>
      </c>
      <c r="H869" s="368"/>
      <c r="I869" s="368"/>
      <c r="J869" s="184"/>
    </row>
    <row r="870" spans="1:10" s="186" customFormat="1" ht="14.25" customHeight="1" x14ac:dyDescent="0.25">
      <c r="B870" s="520"/>
      <c r="C870" s="373" t="s">
        <v>159</v>
      </c>
      <c r="D870" s="374">
        <v>268</v>
      </c>
      <c r="E870" s="451">
        <v>769.16</v>
      </c>
      <c r="H870" s="368"/>
      <c r="I870" s="368"/>
      <c r="J870" s="184"/>
    </row>
    <row r="871" spans="1:10" s="186" customFormat="1" ht="14.25" customHeight="1" x14ac:dyDescent="0.25">
      <c r="B871" s="520"/>
      <c r="C871" s="373" t="s">
        <v>210</v>
      </c>
      <c r="D871" s="374">
        <v>274</v>
      </c>
      <c r="E871" s="451">
        <v>786.38000000000011</v>
      </c>
      <c r="H871" s="368"/>
      <c r="I871" s="368"/>
      <c r="J871" s="184"/>
    </row>
    <row r="872" spans="1:10" s="186" customFormat="1" ht="14.25" customHeight="1" thickBot="1" x14ac:dyDescent="0.3">
      <c r="B872" s="521"/>
      <c r="C872" s="437" t="s">
        <v>132</v>
      </c>
      <c r="D872" s="437">
        <f>SUM(D858:D871)</f>
        <v>81856</v>
      </c>
      <c r="E872" s="452">
        <f>SUM(E858:E871)</f>
        <v>87373.99</v>
      </c>
      <c r="H872" s="368"/>
      <c r="I872" s="368"/>
      <c r="J872" s="184"/>
    </row>
    <row r="873" spans="1:10" s="349" customFormat="1" ht="14.25" customHeight="1" x14ac:dyDescent="0.25">
      <c r="B873" s="351"/>
      <c r="C873" s="352"/>
      <c r="D873" s="353"/>
      <c r="E873" s="453"/>
      <c r="F873" s="352"/>
      <c r="H873" s="350"/>
      <c r="I873" s="350"/>
      <c r="J873" s="348"/>
    </row>
    <row r="874" spans="1:10" s="184" customFormat="1" ht="15.75" x14ac:dyDescent="0.25">
      <c r="A874" s="186"/>
      <c r="B874" s="515" t="s">
        <v>133</v>
      </c>
      <c r="C874" s="516"/>
      <c r="D874" s="516"/>
      <c r="E874" s="516"/>
      <c r="F874" s="516"/>
      <c r="G874" s="516"/>
      <c r="H874" s="516"/>
      <c r="I874" s="189"/>
      <c r="J874" s="195"/>
    </row>
    <row r="875" spans="1:10" s="184" customFormat="1" ht="15.75" x14ac:dyDescent="0.25">
      <c r="A875" s="186"/>
      <c r="B875" s="490" t="s">
        <v>95</v>
      </c>
      <c r="C875" s="492" t="s">
        <v>96</v>
      </c>
      <c r="D875" s="493"/>
      <c r="E875" s="522" t="s">
        <v>97</v>
      </c>
      <c r="F875" s="522"/>
      <c r="G875" s="522" t="s">
        <v>98</v>
      </c>
      <c r="H875" s="522"/>
      <c r="I875" s="189"/>
      <c r="J875" s="195"/>
    </row>
    <row r="876" spans="1:10" s="184" customFormat="1" ht="31.5" x14ac:dyDescent="0.25">
      <c r="A876" s="186"/>
      <c r="B876" s="491"/>
      <c r="C876" s="248" t="s">
        <v>99</v>
      </c>
      <c r="D876" s="232" t="s">
        <v>215</v>
      </c>
      <c r="E876" s="428" t="s">
        <v>99</v>
      </c>
      <c r="F876" s="232" t="s">
        <v>215</v>
      </c>
      <c r="G876" s="248" t="s">
        <v>99</v>
      </c>
      <c r="H876" s="232" t="s">
        <v>215</v>
      </c>
      <c r="I876" s="189"/>
      <c r="J876" s="195"/>
    </row>
    <row r="877" spans="1:10" s="231" customFormat="1" ht="15.75" x14ac:dyDescent="0.2">
      <c r="A877" s="224"/>
      <c r="B877" s="225" t="s">
        <v>211</v>
      </c>
      <c r="C877" s="226">
        <f>D872</f>
        <v>81856</v>
      </c>
      <c r="D877" s="227">
        <f>E872</f>
        <v>87373.99</v>
      </c>
      <c r="E877" s="226">
        <f>D872</f>
        <v>81856</v>
      </c>
      <c r="F877" s="227">
        <f>E872</f>
        <v>87373.99</v>
      </c>
      <c r="G877" s="228">
        <f>(C877-E877)</f>
        <v>0</v>
      </c>
      <c r="H877" s="233">
        <f>(D877-F877)</f>
        <v>0</v>
      </c>
      <c r="I877" s="229"/>
      <c r="J877" s="230"/>
    </row>
    <row r="878" spans="1:10" s="348" customFormat="1" ht="15.75" x14ac:dyDescent="0.25">
      <c r="A878" s="349"/>
      <c r="B878" s="356"/>
      <c r="C878" s="357"/>
      <c r="D878" s="357"/>
      <c r="E878" s="354"/>
      <c r="F878" s="357"/>
      <c r="G878" s="357"/>
      <c r="H878" s="354"/>
      <c r="I878" s="354"/>
      <c r="J878" s="355"/>
    </row>
    <row r="879" spans="1:10" s="184" customFormat="1" ht="15.75" x14ac:dyDescent="0.25">
      <c r="A879" s="186"/>
      <c r="B879" s="517" t="s">
        <v>213</v>
      </c>
      <c r="C879" s="518"/>
      <c r="D879" s="518"/>
      <c r="E879" s="518"/>
      <c r="F879" s="518"/>
      <c r="G879" s="518"/>
      <c r="H879" s="518"/>
      <c r="I879" s="189"/>
      <c r="J879" s="195"/>
    </row>
    <row r="880" spans="1:10" s="184" customFormat="1" ht="40.5" customHeight="1" x14ac:dyDescent="0.25">
      <c r="A880" s="186"/>
      <c r="B880" s="505" t="s">
        <v>212</v>
      </c>
      <c r="C880" s="505"/>
      <c r="D880" s="505" t="s">
        <v>286</v>
      </c>
      <c r="E880" s="505"/>
      <c r="F880" s="505" t="s">
        <v>100</v>
      </c>
      <c r="G880" s="505"/>
      <c r="H880" s="189"/>
      <c r="I880" s="189" t="s">
        <v>12</v>
      </c>
      <c r="J880" s="195"/>
    </row>
    <row r="881" spans="1:14" s="184" customFormat="1" ht="15.75" x14ac:dyDescent="0.25">
      <c r="A881" s="186"/>
      <c r="B881" s="247" t="s">
        <v>99</v>
      </c>
      <c r="C881" s="247" t="s">
        <v>101</v>
      </c>
      <c r="D881" s="247" t="s">
        <v>99</v>
      </c>
      <c r="E881" s="426" t="s">
        <v>101</v>
      </c>
      <c r="F881" s="247" t="s">
        <v>99</v>
      </c>
      <c r="G881" s="247" t="s">
        <v>102</v>
      </c>
      <c r="H881" s="189"/>
      <c r="I881" s="189"/>
      <c r="J881" s="195"/>
    </row>
    <row r="882" spans="1:14" s="184" customFormat="1" ht="15.75" x14ac:dyDescent="0.25">
      <c r="A882" s="186"/>
      <c r="B882" s="218">
        <v>1</v>
      </c>
      <c r="C882" s="190">
        <v>2</v>
      </c>
      <c r="D882" s="190">
        <v>3</v>
      </c>
      <c r="E882" s="190">
        <v>4</v>
      </c>
      <c r="F882" s="190">
        <v>5</v>
      </c>
      <c r="G882" s="190">
        <v>6</v>
      </c>
      <c r="H882" s="191"/>
      <c r="I882" s="191"/>
      <c r="J882" s="195"/>
    </row>
    <row r="883" spans="1:14" s="184" customFormat="1" ht="15.75" x14ac:dyDescent="0.25">
      <c r="A883" s="186"/>
      <c r="B883" s="219">
        <f>C877</f>
        <v>81856</v>
      </c>
      <c r="C883" s="192">
        <f>D877</f>
        <v>87373.99</v>
      </c>
      <c r="D883" s="219">
        <v>81582</v>
      </c>
      <c r="E883" s="454">
        <v>86587.61</v>
      </c>
      <c r="F883" s="376">
        <f>D883/B883</f>
        <v>0.99665265832681782</v>
      </c>
      <c r="G883" s="421">
        <f>E883/C883</f>
        <v>0.99099983873919451</v>
      </c>
      <c r="H883" s="189"/>
      <c r="I883" s="189"/>
      <c r="J883" s="195"/>
      <c r="M883" s="198"/>
      <c r="N883" s="198"/>
    </row>
    <row r="884" spans="1:14" s="348" customFormat="1" ht="15.75" x14ac:dyDescent="0.25">
      <c r="A884" s="349"/>
      <c r="B884" s="501" t="s">
        <v>287</v>
      </c>
      <c r="C884" s="502"/>
      <c r="D884" s="502"/>
      <c r="E884" s="502"/>
      <c r="F884" s="502"/>
      <c r="G884" s="502"/>
      <c r="H884" s="358" t="s">
        <v>12</v>
      </c>
      <c r="I884" s="354" t="s">
        <v>12</v>
      </c>
      <c r="J884" s="355"/>
    </row>
    <row r="885" spans="1:14" s="348" customFormat="1" ht="15.75" x14ac:dyDescent="0.25">
      <c r="A885" s="349"/>
      <c r="B885" s="220"/>
      <c r="C885" s="377"/>
      <c r="D885" s="377"/>
      <c r="E885" s="455"/>
      <c r="F885" s="377"/>
      <c r="G885" s="377"/>
      <c r="H885" s="358"/>
      <c r="I885" s="354"/>
      <c r="J885" s="355"/>
    </row>
    <row r="886" spans="1:14" s="184" customFormat="1" ht="15.75" x14ac:dyDescent="0.25">
      <c r="A886" s="186"/>
      <c r="B886" s="506" t="s">
        <v>134</v>
      </c>
      <c r="C886" s="507"/>
      <c r="D886" s="507"/>
      <c r="E886" s="507"/>
      <c r="F886" s="507"/>
      <c r="G886" s="507"/>
      <c r="H886" s="189"/>
      <c r="I886" s="189"/>
      <c r="J886" s="195"/>
    </row>
    <row r="887" spans="1:14" s="184" customFormat="1" ht="13.5" customHeight="1" x14ac:dyDescent="0.25">
      <c r="A887" s="186"/>
      <c r="B887" s="221"/>
      <c r="C887" s="188"/>
      <c r="D887" s="188"/>
      <c r="E887" s="456"/>
      <c r="F887" s="188"/>
      <c r="G887" s="188"/>
      <c r="H887" s="189"/>
      <c r="I887" s="189"/>
      <c r="J887" s="195"/>
    </row>
    <row r="888" spans="1:14" s="186" customFormat="1" ht="15.75" x14ac:dyDescent="0.25">
      <c r="B888" s="508" t="s">
        <v>135</v>
      </c>
      <c r="C888" s="508"/>
      <c r="D888" s="508"/>
      <c r="E888" s="508"/>
      <c r="F888" s="508"/>
      <c r="G888" s="508"/>
      <c r="H888" s="187"/>
      <c r="I888" s="187"/>
      <c r="J888" s="195"/>
    </row>
    <row r="889" spans="1:14" s="378" customFormat="1" ht="15" x14ac:dyDescent="0.25">
      <c r="B889" s="513" t="s">
        <v>254</v>
      </c>
      <c r="C889" s="513"/>
      <c r="D889" s="513"/>
      <c r="E889" s="513"/>
      <c r="F889" s="513"/>
      <c r="G889" s="513"/>
    </row>
    <row r="890" spans="1:14" s="379" customFormat="1" ht="15" x14ac:dyDescent="0.25">
      <c r="B890" s="380"/>
      <c r="C890" s="381"/>
      <c r="D890" s="511" t="s">
        <v>255</v>
      </c>
      <c r="E890" s="512"/>
      <c r="F890" s="495" t="s">
        <v>256</v>
      </c>
      <c r="G890" s="496"/>
    </row>
    <row r="891" spans="1:14" s="379" customFormat="1" ht="30" x14ac:dyDescent="0.25">
      <c r="B891" s="382" t="s">
        <v>119</v>
      </c>
      <c r="C891" s="382" t="s">
        <v>95</v>
      </c>
      <c r="D891" s="382" t="s">
        <v>121</v>
      </c>
      <c r="E891" s="382" t="s">
        <v>257</v>
      </c>
      <c r="F891" s="383" t="s">
        <v>170</v>
      </c>
      <c r="G891" s="384" t="s">
        <v>258</v>
      </c>
      <c r="H891" s="385"/>
    </row>
    <row r="892" spans="1:14" s="379" customFormat="1" ht="15" x14ac:dyDescent="0.25">
      <c r="B892" s="497" t="s">
        <v>259</v>
      </c>
      <c r="C892" s="386" t="s">
        <v>260</v>
      </c>
      <c r="D892" s="386">
        <v>39926</v>
      </c>
      <c r="E892" s="386">
        <v>1996.3</v>
      </c>
      <c r="F892" s="387"/>
      <c r="G892" s="387"/>
      <c r="H892" s="388"/>
    </row>
    <row r="893" spans="1:14" s="379" customFormat="1" ht="13.5" customHeight="1" x14ac:dyDescent="0.25">
      <c r="B893" s="497"/>
      <c r="C893" s="386" t="s">
        <v>125</v>
      </c>
      <c r="D893" s="386">
        <v>7</v>
      </c>
      <c r="E893" s="386">
        <v>0.35</v>
      </c>
      <c r="F893" s="387"/>
      <c r="G893" s="387"/>
      <c r="H893" s="388"/>
    </row>
    <row r="894" spans="1:14" s="379" customFormat="1" ht="13.5" customHeight="1" x14ac:dyDescent="0.25">
      <c r="B894" s="497"/>
      <c r="C894" s="386" t="s">
        <v>126</v>
      </c>
      <c r="D894" s="386">
        <v>0</v>
      </c>
      <c r="E894" s="389">
        <v>0</v>
      </c>
      <c r="F894" s="387"/>
      <c r="G894" s="387"/>
    </row>
    <row r="895" spans="1:14" s="379" customFormat="1" ht="15.75" customHeight="1" x14ac:dyDescent="0.25">
      <c r="B895" s="497"/>
      <c r="C895" s="386" t="s">
        <v>127</v>
      </c>
      <c r="D895" s="386">
        <v>49981</v>
      </c>
      <c r="E895" s="389">
        <v>2499.0500000000002</v>
      </c>
      <c r="F895" s="387"/>
      <c r="G895" s="387"/>
    </row>
    <row r="896" spans="1:14" s="379" customFormat="1" ht="15.75" customHeight="1" x14ac:dyDescent="0.25">
      <c r="B896" s="497"/>
      <c r="C896" s="386" t="s">
        <v>128</v>
      </c>
      <c r="D896" s="386">
        <v>0</v>
      </c>
      <c r="E896" s="389">
        <v>0</v>
      </c>
      <c r="F896" s="387"/>
      <c r="G896" s="387"/>
    </row>
    <row r="897" spans="2:11" s="379" customFormat="1" ht="15.75" customHeight="1" x14ac:dyDescent="0.25">
      <c r="B897" s="497"/>
      <c r="C897" s="386" t="s">
        <v>129</v>
      </c>
      <c r="D897" s="386">
        <v>0</v>
      </c>
      <c r="E897" s="389">
        <v>0</v>
      </c>
      <c r="F897" s="387"/>
      <c r="G897" s="387"/>
    </row>
    <row r="898" spans="2:11" s="379" customFormat="1" ht="15.75" customHeight="1" x14ac:dyDescent="0.25">
      <c r="B898" s="497"/>
      <c r="C898" s="386" t="s">
        <v>130</v>
      </c>
      <c r="D898" s="386">
        <v>941</v>
      </c>
      <c r="E898" s="389">
        <v>47.05</v>
      </c>
      <c r="F898" s="387"/>
      <c r="G898" s="387"/>
    </row>
    <row r="899" spans="2:11" s="379" customFormat="1" ht="15.75" customHeight="1" x14ac:dyDescent="0.25">
      <c r="B899" s="497"/>
      <c r="C899" s="386" t="s">
        <v>130</v>
      </c>
      <c r="D899" s="390"/>
      <c r="E899" s="457"/>
      <c r="F899" s="387">
        <v>39696</v>
      </c>
      <c r="G899" s="387">
        <v>1984.8</v>
      </c>
    </row>
    <row r="900" spans="2:11" s="379" customFormat="1" ht="15.75" customHeight="1" x14ac:dyDescent="0.25">
      <c r="B900" s="497"/>
      <c r="C900" s="386" t="s">
        <v>131</v>
      </c>
      <c r="D900" s="390"/>
      <c r="E900" s="457"/>
      <c r="F900" s="387">
        <v>0</v>
      </c>
      <c r="G900" s="387">
        <v>0</v>
      </c>
    </row>
    <row r="901" spans="2:11" s="379" customFormat="1" ht="15.75" customHeight="1" x14ac:dyDescent="0.25">
      <c r="B901" s="497"/>
      <c r="C901" s="391" t="s">
        <v>144</v>
      </c>
      <c r="D901" s="390"/>
      <c r="E901" s="457"/>
      <c r="F901" s="387">
        <v>237</v>
      </c>
      <c r="G901" s="387">
        <v>11.85</v>
      </c>
    </row>
    <row r="902" spans="2:11" s="392" customFormat="1" ht="15" x14ac:dyDescent="0.25">
      <c r="B902" s="497"/>
      <c r="C902" s="393" t="s">
        <v>145</v>
      </c>
      <c r="D902" s="394"/>
      <c r="E902" s="458"/>
      <c r="F902" s="395">
        <v>0</v>
      </c>
      <c r="G902" s="395">
        <v>0</v>
      </c>
      <c r="K902" s="379"/>
    </row>
    <row r="903" spans="2:11" s="379" customFormat="1" ht="15.75" customHeight="1" x14ac:dyDescent="0.25">
      <c r="B903" s="497"/>
      <c r="C903" s="391" t="s">
        <v>146</v>
      </c>
      <c r="D903" s="390"/>
      <c r="E903" s="457"/>
      <c r="F903" s="395">
        <v>7810</v>
      </c>
      <c r="G903" s="396">
        <f>F903*5000/100000</f>
        <v>390.5</v>
      </c>
    </row>
    <row r="904" spans="2:11" s="379" customFormat="1" ht="15.75" customHeight="1" x14ac:dyDescent="0.25">
      <c r="B904" s="497"/>
      <c r="C904" s="391" t="s">
        <v>147</v>
      </c>
      <c r="D904" s="390"/>
      <c r="E904" s="457"/>
      <c r="F904" s="395">
        <v>0</v>
      </c>
      <c r="G904" s="396">
        <v>0</v>
      </c>
    </row>
    <row r="905" spans="2:11" s="379" customFormat="1" ht="15.75" customHeight="1" x14ac:dyDescent="0.25">
      <c r="B905" s="497"/>
      <c r="C905" s="391" t="s">
        <v>159</v>
      </c>
      <c r="D905" s="390"/>
      <c r="E905" s="457"/>
      <c r="F905" s="387">
        <f>49981-F903</f>
        <v>42171</v>
      </c>
      <c r="G905" s="387">
        <f>F905*5000/100000</f>
        <v>2108.5500000000002</v>
      </c>
    </row>
    <row r="906" spans="2:11" s="379" customFormat="1" ht="15.75" customHeight="1" x14ac:dyDescent="0.25">
      <c r="B906" s="497"/>
      <c r="C906" s="391" t="s">
        <v>210</v>
      </c>
      <c r="D906" s="390"/>
      <c r="E906" s="457"/>
      <c r="F906" s="387">
        <v>0</v>
      </c>
      <c r="G906" s="387">
        <v>0</v>
      </c>
    </row>
    <row r="907" spans="2:11" s="379" customFormat="1" ht="14.25" customHeight="1" x14ac:dyDescent="0.25">
      <c r="B907" s="497"/>
      <c r="C907" s="397" t="s">
        <v>132</v>
      </c>
      <c r="D907" s="398">
        <f>SUM(D892:D906)</f>
        <v>90855</v>
      </c>
      <c r="E907" s="427">
        <f t="shared" ref="E907:G907" si="75">SUM(E892:E906)</f>
        <v>4542.75</v>
      </c>
      <c r="F907" s="398">
        <f t="shared" si="75"/>
        <v>89914</v>
      </c>
      <c r="G907" s="438">
        <f t="shared" si="75"/>
        <v>4495.7</v>
      </c>
    </row>
    <row r="908" spans="2:11" s="379" customFormat="1" ht="15" x14ac:dyDescent="0.25">
      <c r="B908" s="498"/>
      <c r="C908" s="499"/>
      <c r="D908" s="499"/>
      <c r="E908" s="499"/>
      <c r="F908" s="499"/>
      <c r="G908" s="499"/>
    </row>
    <row r="909" spans="2:11" s="379" customFormat="1" ht="14.25" customHeight="1" x14ac:dyDescent="0.25">
      <c r="B909" s="500" t="s">
        <v>261</v>
      </c>
      <c r="C909" s="500"/>
      <c r="D909" s="500"/>
      <c r="E909" s="500"/>
      <c r="F909" s="500"/>
      <c r="G909" s="500"/>
      <c r="H909" s="500"/>
    </row>
    <row r="910" spans="2:11" s="379" customFormat="1" ht="17.25" customHeight="1" x14ac:dyDescent="0.25">
      <c r="B910" s="509" t="s">
        <v>95</v>
      </c>
      <c r="C910" s="485" t="s">
        <v>96</v>
      </c>
      <c r="D910" s="486"/>
      <c r="E910" s="485" t="s">
        <v>97</v>
      </c>
      <c r="F910" s="486"/>
      <c r="G910" s="487" t="s">
        <v>98</v>
      </c>
      <c r="H910" s="487"/>
    </row>
    <row r="911" spans="2:11" s="379" customFormat="1" ht="15" x14ac:dyDescent="0.25">
      <c r="B911" s="510"/>
      <c r="C911" s="399" t="s">
        <v>99</v>
      </c>
      <c r="D911" s="400" t="s">
        <v>262</v>
      </c>
      <c r="E911" s="427" t="s">
        <v>99</v>
      </c>
      <c r="F911" s="398" t="s">
        <v>262</v>
      </c>
      <c r="G911" s="398" t="s">
        <v>99</v>
      </c>
      <c r="H911" s="398" t="s">
        <v>262</v>
      </c>
    </row>
    <row r="912" spans="2:11" s="379" customFormat="1" ht="15" x14ac:dyDescent="0.25">
      <c r="B912" s="401" t="s">
        <v>282</v>
      </c>
      <c r="C912" s="402">
        <f>D907</f>
        <v>90855</v>
      </c>
      <c r="D912" s="389">
        <f>E907</f>
        <v>4542.75</v>
      </c>
      <c r="E912" s="386">
        <v>90855</v>
      </c>
      <c r="F912" s="386">
        <v>4542.75</v>
      </c>
      <c r="G912" s="403">
        <v>0</v>
      </c>
      <c r="H912" s="403">
        <v>0</v>
      </c>
    </row>
    <row r="913" spans="2:8" s="379" customFormat="1" ht="15" x14ac:dyDescent="0.25">
      <c r="E913" s="459"/>
    </row>
    <row r="914" spans="2:8" s="379" customFormat="1" ht="15" x14ac:dyDescent="0.25">
      <c r="B914" s="500" t="s">
        <v>263</v>
      </c>
      <c r="C914" s="500"/>
      <c r="D914" s="500"/>
      <c r="E914" s="500"/>
      <c r="F914" s="500"/>
      <c r="G914" s="500"/>
    </row>
    <row r="915" spans="2:8" s="379" customFormat="1" ht="30.75" customHeight="1" x14ac:dyDescent="0.25">
      <c r="B915" s="503" t="s">
        <v>264</v>
      </c>
      <c r="C915" s="504"/>
      <c r="D915" s="503" t="s">
        <v>265</v>
      </c>
      <c r="E915" s="504"/>
      <c r="F915" s="503" t="s">
        <v>100</v>
      </c>
      <c r="G915" s="504"/>
    </row>
    <row r="916" spans="2:8" s="379" customFormat="1" ht="18" customHeight="1" x14ac:dyDescent="0.25">
      <c r="B916" s="404" t="s">
        <v>99</v>
      </c>
      <c r="C916" s="404" t="s">
        <v>101</v>
      </c>
      <c r="D916" s="404" t="s">
        <v>99</v>
      </c>
      <c r="E916" s="404" t="s">
        <v>101</v>
      </c>
      <c r="F916" s="404" t="s">
        <v>99</v>
      </c>
      <c r="G916" s="404" t="s">
        <v>102</v>
      </c>
    </row>
    <row r="917" spans="2:8" s="379" customFormat="1" ht="15" customHeight="1" x14ac:dyDescent="0.25">
      <c r="B917" s="386">
        <v>1</v>
      </c>
      <c r="C917" s="386">
        <v>2</v>
      </c>
      <c r="D917" s="386">
        <v>3</v>
      </c>
      <c r="E917" s="386">
        <v>4</v>
      </c>
      <c r="F917" s="386">
        <v>5</v>
      </c>
      <c r="G917" s="386">
        <v>6</v>
      </c>
    </row>
    <row r="918" spans="2:8" s="379" customFormat="1" ht="24" customHeight="1" x14ac:dyDescent="0.25">
      <c r="B918" s="405">
        <v>90855</v>
      </c>
      <c r="C918" s="406">
        <f>B918*5000/100000</f>
        <v>4542.75</v>
      </c>
      <c r="D918" s="407">
        <v>90855</v>
      </c>
      <c r="E918" s="406">
        <v>4542.75</v>
      </c>
      <c r="F918" s="408">
        <f>G918</f>
        <v>1</v>
      </c>
      <c r="G918" s="408">
        <f>E918/C918</f>
        <v>1</v>
      </c>
    </row>
    <row r="919" spans="2:8" s="379" customFormat="1" ht="15" x14ac:dyDescent="0.25">
      <c r="B919" s="409"/>
      <c r="C919" s="410"/>
      <c r="D919" s="411"/>
      <c r="E919" s="411"/>
      <c r="F919" s="412"/>
      <c r="G919" s="413"/>
      <c r="H919" s="414"/>
    </row>
    <row r="920" spans="2:8" s="379" customFormat="1" ht="15" x14ac:dyDescent="0.25">
      <c r="B920" s="416" t="s">
        <v>256</v>
      </c>
      <c r="C920" s="410"/>
      <c r="D920" s="411"/>
      <c r="E920" s="411"/>
      <c r="F920" s="412"/>
      <c r="G920" s="413"/>
      <c r="H920" s="414"/>
    </row>
    <row r="921" spans="2:8" s="415" customFormat="1" ht="15.75" customHeight="1" x14ac:dyDescent="0.25">
      <c r="B921" s="500" t="s">
        <v>266</v>
      </c>
      <c r="C921" s="500"/>
      <c r="D921" s="500"/>
      <c r="E921" s="500"/>
      <c r="F921" s="500"/>
      <c r="G921" s="500"/>
    </row>
    <row r="922" spans="2:8" s="415" customFormat="1" ht="48" customHeight="1" x14ac:dyDescent="0.25">
      <c r="B922" s="503" t="s">
        <v>283</v>
      </c>
      <c r="C922" s="504"/>
      <c r="D922" s="503" t="s">
        <v>267</v>
      </c>
      <c r="E922" s="504"/>
      <c r="F922" s="503" t="s">
        <v>100</v>
      </c>
      <c r="G922" s="504"/>
    </row>
    <row r="923" spans="2:8" s="415" customFormat="1" ht="15" x14ac:dyDescent="0.25">
      <c r="B923" s="404" t="s">
        <v>99</v>
      </c>
      <c r="C923" s="404" t="s">
        <v>101</v>
      </c>
      <c r="D923" s="404" t="s">
        <v>99</v>
      </c>
      <c r="E923" s="404" t="s">
        <v>101</v>
      </c>
      <c r="F923" s="404" t="s">
        <v>99</v>
      </c>
      <c r="G923" s="404" t="s">
        <v>102</v>
      </c>
    </row>
    <row r="924" spans="2:8" s="415" customFormat="1" ht="15" x14ac:dyDescent="0.25">
      <c r="B924" s="386">
        <v>1</v>
      </c>
      <c r="C924" s="386">
        <v>2</v>
      </c>
      <c r="D924" s="386">
        <v>3</v>
      </c>
      <c r="E924" s="386">
        <v>4</v>
      </c>
      <c r="F924" s="386">
        <v>5</v>
      </c>
      <c r="G924" s="386">
        <v>6</v>
      </c>
    </row>
    <row r="925" spans="2:8" s="415" customFormat="1" ht="15" x14ac:dyDescent="0.25">
      <c r="B925" s="405">
        <f>F907</f>
        <v>89914</v>
      </c>
      <c r="C925" s="406">
        <f>G907</f>
        <v>4495.7</v>
      </c>
      <c r="D925" s="407">
        <f>F907</f>
        <v>89914</v>
      </c>
      <c r="E925" s="406">
        <f>G907</f>
        <v>4495.7</v>
      </c>
      <c r="F925" s="408">
        <f>G925</f>
        <v>1</v>
      </c>
      <c r="G925" s="408">
        <f>E925/C925</f>
        <v>1</v>
      </c>
    </row>
  </sheetData>
  <mergeCells count="100">
    <mergeCell ref="B700:H700"/>
    <mergeCell ref="B856:E856"/>
    <mergeCell ref="B855:E855"/>
    <mergeCell ref="B808:G808"/>
    <mergeCell ref="B761:G761"/>
    <mergeCell ref="B790:G790"/>
    <mergeCell ref="B854:I854"/>
    <mergeCell ref="B810:G810"/>
    <mergeCell ref="B818:I818"/>
    <mergeCell ref="B889:G889"/>
    <mergeCell ref="B853:I853"/>
    <mergeCell ref="B874:H874"/>
    <mergeCell ref="B879:H879"/>
    <mergeCell ref="B858:B872"/>
    <mergeCell ref="E875:F875"/>
    <mergeCell ref="G875:H875"/>
    <mergeCell ref="B921:G921"/>
    <mergeCell ref="B922:C922"/>
    <mergeCell ref="D922:E922"/>
    <mergeCell ref="F922:G922"/>
    <mergeCell ref="B880:C880"/>
    <mergeCell ref="D880:E880"/>
    <mergeCell ref="F880:G880"/>
    <mergeCell ref="B915:C915"/>
    <mergeCell ref="B886:G886"/>
    <mergeCell ref="B888:G888"/>
    <mergeCell ref="D915:E915"/>
    <mergeCell ref="F915:G915"/>
    <mergeCell ref="B910:B911"/>
    <mergeCell ref="C910:D910"/>
    <mergeCell ref="B914:G914"/>
    <mergeCell ref="D890:E890"/>
    <mergeCell ref="E910:F910"/>
    <mergeCell ref="G910:H910"/>
    <mergeCell ref="B760:I760"/>
    <mergeCell ref="B668:G668"/>
    <mergeCell ref="B807:H807"/>
    <mergeCell ref="B875:B876"/>
    <mergeCell ref="C875:D875"/>
    <mergeCell ref="B701:H701"/>
    <mergeCell ref="B730:H730"/>
    <mergeCell ref="B823:G823"/>
    <mergeCell ref="H823:I823"/>
    <mergeCell ref="F890:G890"/>
    <mergeCell ref="B892:B907"/>
    <mergeCell ref="B908:G908"/>
    <mergeCell ref="B909:H909"/>
    <mergeCell ref="B884:G884"/>
    <mergeCell ref="B240:I240"/>
    <mergeCell ref="B269:I269"/>
    <mergeCell ref="B379:G379"/>
    <mergeCell ref="B308:F308"/>
    <mergeCell ref="B512:I512"/>
    <mergeCell ref="B446:H446"/>
    <mergeCell ref="B478:G478"/>
    <mergeCell ref="B448:I448"/>
    <mergeCell ref="B546:I546"/>
    <mergeCell ref="B577:I577"/>
    <mergeCell ref="B607:I607"/>
    <mergeCell ref="B507:G507"/>
    <mergeCell ref="B342:G342"/>
    <mergeCell ref="B344:I344"/>
    <mergeCell ref="B409:F409"/>
    <mergeCell ref="B414:H414"/>
    <mergeCell ref="G513:H513"/>
    <mergeCell ref="B542:H542"/>
    <mergeCell ref="B181:H181"/>
    <mergeCell ref="B210:G210"/>
    <mergeCell ref="F801:G801"/>
    <mergeCell ref="B806:C806"/>
    <mergeCell ref="B374:F374"/>
    <mergeCell ref="B338:G338"/>
    <mergeCell ref="B271:F271"/>
    <mergeCell ref="B278:G278"/>
    <mergeCell ref="B575:I575"/>
    <mergeCell ref="B444:H444"/>
    <mergeCell ref="B731:H731"/>
    <mergeCell ref="B800:G800"/>
    <mergeCell ref="B638:I638"/>
    <mergeCell ref="B670:I670"/>
    <mergeCell ref="B671:G671"/>
    <mergeCell ref="B792:G792"/>
    <mergeCell ref="B9:I9"/>
    <mergeCell ref="B27:E27"/>
    <mergeCell ref="B36:H36"/>
    <mergeCell ref="B11:I11"/>
    <mergeCell ref="B28:G28"/>
    <mergeCell ref="B13:C13"/>
    <mergeCell ref="B1:I1"/>
    <mergeCell ref="B2:I2"/>
    <mergeCell ref="B3:I3"/>
    <mergeCell ref="B5:I5"/>
    <mergeCell ref="B7:I7"/>
    <mergeCell ref="B152:G152"/>
    <mergeCell ref="B93:I93"/>
    <mergeCell ref="B22:F22"/>
    <mergeCell ref="B35:G35"/>
    <mergeCell ref="B64:G64"/>
    <mergeCell ref="B65:G65"/>
    <mergeCell ref="B123:H123"/>
  </mergeCells>
  <phoneticPr fontId="27" type="noConversion"/>
  <printOptions horizontalCentered="1"/>
  <pageMargins left="0.19685039370078741" right="0" top="0.59055118110236227" bottom="0.59055118110236227" header="0.51181102362204722" footer="0.31496062992125984"/>
  <pageSetup paperSize="9" scale="89" orientation="portrait" r:id="rId1"/>
  <headerFooter alignWithMargins="0">
    <oddFooter>&amp;C(FS-&amp;P)</oddFooter>
  </headerFooter>
  <rowBreaks count="1" manualBreakCount="1">
    <brk id="511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WB</vt:lpstr>
      <vt:lpstr>WB!Print_Area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2020-05-20T10:24:15Z</cp:lastPrinted>
  <dcterms:created xsi:type="dcterms:W3CDTF">2013-03-29T17:24:29Z</dcterms:created>
  <dcterms:modified xsi:type="dcterms:W3CDTF">2020-06-07T13:46:01Z</dcterms:modified>
</cp:coreProperties>
</file>